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thanlatka/Desktop/_ Uploads/Data Room/"/>
    </mc:Choice>
  </mc:AlternateContent>
  <xr:revisionPtr revIDLastSave="0" documentId="8_{3B90AC54-5739-FB44-B4A3-62C9D661C4BB}" xr6:coauthVersionLast="47" xr6:coauthVersionMax="47" xr10:uidLastSave="{00000000-0000-0000-0000-000000000000}"/>
  <bookViews>
    <workbookView xWindow="0" yWindow="760" windowWidth="34560" windowHeight="20720" xr2:uid="{00000000-000D-0000-FFFF-FFFF00000000}"/>
  </bookViews>
  <sheets>
    <sheet name="Balance Sheet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19" i="1" l="1"/>
  <c r="AL119" i="1"/>
  <c r="AL117" i="1"/>
  <c r="AM117" i="1" s="1"/>
  <c r="AM110" i="1"/>
  <c r="AL110" i="1"/>
  <c r="AL111" i="1" s="1"/>
  <c r="AM109" i="1"/>
  <c r="AL109" i="1"/>
  <c r="AM105" i="1"/>
  <c r="AL105" i="1"/>
  <c r="AM103" i="1"/>
  <c r="AL103" i="1"/>
  <c r="AM102" i="1"/>
  <c r="AL102" i="1"/>
  <c r="AL101" i="1"/>
  <c r="AM101" i="1" s="1"/>
  <c r="AM104" i="1" s="1"/>
  <c r="AL100" i="1"/>
  <c r="AM100" i="1" s="1"/>
  <c r="AL99" i="1"/>
  <c r="AM99" i="1" s="1"/>
  <c r="AL97" i="1"/>
  <c r="AM97" i="1" s="1"/>
  <c r="AM96" i="1"/>
  <c r="AM95" i="1"/>
  <c r="AL95" i="1"/>
  <c r="AM94" i="1"/>
  <c r="AM93" i="1"/>
  <c r="AL93" i="1"/>
  <c r="AM92" i="1"/>
  <c r="AL92" i="1"/>
  <c r="AM91" i="1"/>
  <c r="AL91" i="1"/>
  <c r="AM90" i="1"/>
  <c r="AL90" i="1"/>
  <c r="AM89" i="1"/>
  <c r="AL89" i="1"/>
  <c r="AL88" i="1"/>
  <c r="AM86" i="1"/>
  <c r="AM85" i="1"/>
  <c r="AL85" i="1"/>
  <c r="AM82" i="1"/>
  <c r="AL82" i="1"/>
  <c r="AM81" i="1"/>
  <c r="AL81" i="1"/>
  <c r="AM80" i="1"/>
  <c r="AL80" i="1"/>
  <c r="AM79" i="1"/>
  <c r="AL79" i="1"/>
  <c r="AM78" i="1"/>
  <c r="AL78" i="1"/>
  <c r="AL77" i="1"/>
  <c r="AM77" i="1" s="1"/>
  <c r="AL76" i="1"/>
  <c r="AM76" i="1" s="1"/>
  <c r="AM75" i="1"/>
  <c r="AL75" i="1"/>
  <c r="AM74" i="1"/>
  <c r="AL74" i="1"/>
  <c r="AM72" i="1"/>
  <c r="AL72" i="1"/>
  <c r="AM68" i="1"/>
  <c r="AL68" i="1"/>
  <c r="AM67" i="1"/>
  <c r="AL67" i="1"/>
  <c r="AL66" i="1"/>
  <c r="AM66" i="1" s="1"/>
  <c r="AM64" i="1"/>
  <c r="AL64" i="1"/>
  <c r="AM63" i="1"/>
  <c r="AL63" i="1"/>
  <c r="AM60" i="1"/>
  <c r="AM61" i="1" s="1"/>
  <c r="AL60" i="1"/>
  <c r="AL61" i="1" s="1"/>
  <c r="AM57" i="1"/>
  <c r="AM58" i="1" s="1"/>
  <c r="AL57" i="1"/>
  <c r="AL58" i="1" s="1"/>
  <c r="AM50" i="1"/>
  <c r="AL50" i="1"/>
  <c r="AM48" i="1"/>
  <c r="AL48" i="1"/>
  <c r="AM43" i="1"/>
  <c r="AL43" i="1"/>
  <c r="AM42" i="1"/>
  <c r="AM41" i="1"/>
  <c r="AL41" i="1"/>
  <c r="AL40" i="1"/>
  <c r="AM38" i="1"/>
  <c r="AL38" i="1"/>
  <c r="AM37" i="1"/>
  <c r="AL36" i="1"/>
  <c r="AM31" i="1"/>
  <c r="AL31" i="1"/>
  <c r="AM29" i="1"/>
  <c r="AL29" i="1"/>
  <c r="AL28" i="1"/>
  <c r="AM28" i="1" s="1"/>
  <c r="AL27" i="1"/>
  <c r="AM27" i="1" s="1"/>
  <c r="AL24" i="1"/>
  <c r="AM24" i="1" s="1"/>
  <c r="AM22" i="1"/>
  <c r="AL22" i="1"/>
  <c r="AM21" i="1"/>
  <c r="AL21" i="1"/>
  <c r="AM18" i="1"/>
  <c r="AM19" i="1" s="1"/>
  <c r="AL18" i="1"/>
  <c r="AM17" i="1"/>
  <c r="AL17" i="1"/>
  <c r="AM14" i="1"/>
  <c r="AL14" i="1"/>
  <c r="AM11" i="1"/>
  <c r="AL11" i="1"/>
  <c r="AM10" i="1"/>
  <c r="AM9" i="1"/>
  <c r="AM8" i="1"/>
  <c r="AM7" i="1"/>
  <c r="AL7" i="1"/>
  <c r="AM6" i="1"/>
  <c r="AL6" i="1"/>
  <c r="AL5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Z120" i="1" s="1"/>
  <c r="Y119" i="1"/>
  <c r="X119" i="1"/>
  <c r="W119" i="1"/>
  <c r="V119" i="1"/>
  <c r="U119" i="1"/>
  <c r="T119" i="1"/>
  <c r="AI118" i="1"/>
  <c r="AJ118" i="1" s="1"/>
  <c r="AF118" i="1"/>
  <c r="AG118" i="1" s="1"/>
  <c r="AH118" i="1" s="1"/>
  <c r="AC118" i="1"/>
  <c r="AD118" i="1" s="1"/>
  <c r="AE118" i="1" s="1"/>
  <c r="Z118" i="1"/>
  <c r="W118" i="1"/>
  <c r="T118" i="1"/>
  <c r="AJ117" i="1"/>
  <c r="AK117" i="1" s="1"/>
  <c r="AG117" i="1"/>
  <c r="AH117" i="1" s="1"/>
  <c r="AD117" i="1"/>
  <c r="AE117" i="1" s="1"/>
  <c r="AA117" i="1"/>
  <c r="AB117" i="1" s="1"/>
  <c r="X117" i="1"/>
  <c r="Y117" i="1" s="1"/>
  <c r="U117" i="1"/>
  <c r="V117" i="1" s="1"/>
  <c r="AI116" i="1"/>
  <c r="AJ116" i="1" s="1"/>
  <c r="AK116" i="1" s="1"/>
  <c r="AL116" i="1" s="1"/>
  <c r="AM116" i="1" s="1"/>
  <c r="AF116" i="1"/>
  <c r="AG116" i="1" s="1"/>
  <c r="AH116" i="1" s="1"/>
  <c r="AC116" i="1"/>
  <c r="AD116" i="1" s="1"/>
  <c r="AE116" i="1" s="1"/>
  <c r="Z116" i="1"/>
  <c r="AA116" i="1" s="1"/>
  <c r="AB116" i="1" s="1"/>
  <c r="W116" i="1"/>
  <c r="X116" i="1" s="1"/>
  <c r="Y116" i="1" s="1"/>
  <c r="T116" i="1"/>
  <c r="U116" i="1" s="1"/>
  <c r="V116" i="1" s="1"/>
  <c r="AI115" i="1"/>
  <c r="AJ115" i="1" s="1"/>
  <c r="AK115" i="1" s="1"/>
  <c r="AL115" i="1" s="1"/>
  <c r="AM115" i="1" s="1"/>
  <c r="AF115" i="1"/>
  <c r="AG115" i="1" s="1"/>
  <c r="AH115" i="1" s="1"/>
  <c r="AC115" i="1"/>
  <c r="AD115" i="1" s="1"/>
  <c r="AE115" i="1" s="1"/>
  <c r="Z115" i="1"/>
  <c r="AA115" i="1" s="1"/>
  <c r="AB115" i="1" s="1"/>
  <c r="W115" i="1"/>
  <c r="X115" i="1" s="1"/>
  <c r="Y115" i="1" s="1"/>
  <c r="T115" i="1"/>
  <c r="U115" i="1" s="1"/>
  <c r="V115" i="1" s="1"/>
  <c r="AI114" i="1"/>
  <c r="AF114" i="1"/>
  <c r="AC114" i="1"/>
  <c r="Z114" i="1"/>
  <c r="AA114" i="1" s="1"/>
  <c r="W114" i="1"/>
  <c r="W120" i="1" s="1"/>
  <c r="T114" i="1"/>
  <c r="T120" i="1" s="1"/>
  <c r="AK110" i="1"/>
  <c r="AJ110" i="1"/>
  <c r="AJ111" i="1" s="1"/>
  <c r="AI110" i="1"/>
  <c r="AI111" i="1" s="1"/>
  <c r="AH110" i="1"/>
  <c r="AG110" i="1"/>
  <c r="AF110" i="1"/>
  <c r="AE110" i="1"/>
  <c r="AD110" i="1"/>
  <c r="AC110" i="1"/>
  <c r="AB110" i="1"/>
  <c r="AA110" i="1"/>
  <c r="Z110" i="1"/>
  <c r="Z111" i="1" s="1"/>
  <c r="Y110" i="1"/>
  <c r="X110" i="1"/>
  <c r="W110" i="1"/>
  <c r="V110" i="1"/>
  <c r="U110" i="1"/>
  <c r="T110" i="1"/>
  <c r="AK109" i="1"/>
  <c r="AK111" i="1" s="1"/>
  <c r="AJ109" i="1"/>
  <c r="AI109" i="1"/>
  <c r="AH109" i="1"/>
  <c r="AG109" i="1"/>
  <c r="AF109" i="1"/>
  <c r="AF111" i="1" s="1"/>
  <c r="AE109" i="1"/>
  <c r="AD109" i="1"/>
  <c r="AC109" i="1"/>
  <c r="AC111" i="1" s="1"/>
  <c r="AB109" i="1"/>
  <c r="AB111" i="1" s="1"/>
  <c r="AA109" i="1"/>
  <c r="AA111" i="1" s="1"/>
  <c r="Z109" i="1"/>
  <c r="Y109" i="1"/>
  <c r="Y111" i="1" s="1"/>
  <c r="X109" i="1"/>
  <c r="X111" i="1" s="1"/>
  <c r="W109" i="1"/>
  <c r="V109" i="1"/>
  <c r="V111" i="1" s="1"/>
  <c r="U109" i="1"/>
  <c r="T109" i="1"/>
  <c r="AK105" i="1"/>
  <c r="AJ105" i="1"/>
  <c r="AH105" i="1"/>
  <c r="AG105" i="1"/>
  <c r="AE105" i="1"/>
  <c r="AD105" i="1"/>
  <c r="AB105" i="1"/>
  <c r="AA105" i="1"/>
  <c r="Y105" i="1"/>
  <c r="X105" i="1"/>
  <c r="V105" i="1"/>
  <c r="U105" i="1"/>
  <c r="AI104" i="1"/>
  <c r="AF104" i="1"/>
  <c r="AC104" i="1"/>
  <c r="Z104" i="1"/>
  <c r="W104" i="1"/>
  <c r="T104" i="1"/>
  <c r="AK103" i="1"/>
  <c r="AJ103" i="1"/>
  <c r="AH103" i="1"/>
  <c r="AG103" i="1"/>
  <c r="AE103" i="1"/>
  <c r="AD103" i="1"/>
  <c r="AB103" i="1"/>
  <c r="AA103" i="1"/>
  <c r="Y103" i="1"/>
  <c r="X103" i="1"/>
  <c r="V103" i="1"/>
  <c r="U103" i="1"/>
  <c r="AK102" i="1"/>
  <c r="AJ102" i="1"/>
  <c r="AH102" i="1"/>
  <c r="AG102" i="1"/>
  <c r="AE102" i="1"/>
  <c r="AD102" i="1"/>
  <c r="AB102" i="1"/>
  <c r="AA102" i="1"/>
  <c r="Y102" i="1"/>
  <c r="X102" i="1"/>
  <c r="V102" i="1"/>
  <c r="U102" i="1"/>
  <c r="U104" i="1" s="1"/>
  <c r="AJ101" i="1"/>
  <c r="AK101" i="1" s="1"/>
  <c r="AK104" i="1" s="1"/>
  <c r="AG101" i="1"/>
  <c r="AG104" i="1" s="1"/>
  <c r="AD101" i="1"/>
  <c r="AE101" i="1" s="1"/>
  <c r="AE104" i="1" s="1"/>
  <c r="AA101" i="1"/>
  <c r="AB101" i="1" s="1"/>
  <c r="X101" i="1"/>
  <c r="U101" i="1"/>
  <c r="V101" i="1" s="1"/>
  <c r="AJ100" i="1"/>
  <c r="AK100" i="1" s="1"/>
  <c r="AG100" i="1"/>
  <c r="AH100" i="1" s="1"/>
  <c r="AD100" i="1"/>
  <c r="AE100" i="1" s="1"/>
  <c r="AA100" i="1"/>
  <c r="AB100" i="1" s="1"/>
  <c r="X100" i="1"/>
  <c r="Y100" i="1" s="1"/>
  <c r="U100" i="1"/>
  <c r="V100" i="1" s="1"/>
  <c r="AJ99" i="1"/>
  <c r="AK99" i="1" s="1"/>
  <c r="AI99" i="1"/>
  <c r="AG99" i="1"/>
  <c r="AH99" i="1" s="1"/>
  <c r="AF99" i="1"/>
  <c r="AD99" i="1"/>
  <c r="AE99" i="1" s="1"/>
  <c r="AC99" i="1"/>
  <c r="AA99" i="1"/>
  <c r="AB99" i="1" s="1"/>
  <c r="Z99" i="1"/>
  <c r="X99" i="1"/>
  <c r="Y99" i="1" s="1"/>
  <c r="W99" i="1"/>
  <c r="U99" i="1"/>
  <c r="V99" i="1" s="1"/>
  <c r="T99" i="1"/>
  <c r="AJ97" i="1"/>
  <c r="AK97" i="1" s="1"/>
  <c r="AI97" i="1"/>
  <c r="AG97" i="1"/>
  <c r="AH97" i="1" s="1"/>
  <c r="AF97" i="1"/>
  <c r="AD97" i="1"/>
  <c r="AE97" i="1" s="1"/>
  <c r="AC97" i="1"/>
  <c r="AA97" i="1"/>
  <c r="AB97" i="1" s="1"/>
  <c r="Z97" i="1"/>
  <c r="X97" i="1"/>
  <c r="Y97" i="1" s="1"/>
  <c r="W97" i="1"/>
  <c r="U97" i="1"/>
  <c r="V97" i="1" s="1"/>
  <c r="T97" i="1"/>
  <c r="AK96" i="1"/>
  <c r="AL96" i="1" s="1"/>
  <c r="AJ96" i="1"/>
  <c r="AH96" i="1"/>
  <c r="AG96" i="1"/>
  <c r="AE96" i="1"/>
  <c r="AD96" i="1"/>
  <c r="AB96" i="1"/>
  <c r="AA96" i="1"/>
  <c r="Y96" i="1"/>
  <c r="X96" i="1"/>
  <c r="V96" i="1"/>
  <c r="U96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AK94" i="1"/>
  <c r="AL94" i="1" s="1"/>
  <c r="AJ94" i="1"/>
  <c r="AH94" i="1"/>
  <c r="AG94" i="1"/>
  <c r="AE94" i="1"/>
  <c r="AD94" i="1"/>
  <c r="AB94" i="1"/>
  <c r="AA94" i="1"/>
  <c r="Y94" i="1"/>
  <c r="X94" i="1"/>
  <c r="V94" i="1"/>
  <c r="U94" i="1"/>
  <c r="AK93" i="1"/>
  <c r="AJ93" i="1"/>
  <c r="AH93" i="1"/>
  <c r="AG93" i="1"/>
  <c r="AE93" i="1"/>
  <c r="AD93" i="1"/>
  <c r="AB93" i="1"/>
  <c r="AA93" i="1"/>
  <c r="Y93" i="1"/>
  <c r="X93" i="1"/>
  <c r="V93" i="1"/>
  <c r="U93" i="1"/>
  <c r="AK92" i="1"/>
  <c r="AJ92" i="1"/>
  <c r="AH92" i="1"/>
  <c r="AG92" i="1"/>
  <c r="AE92" i="1"/>
  <c r="AD92" i="1"/>
  <c r="AB92" i="1"/>
  <c r="AA92" i="1"/>
  <c r="Y92" i="1"/>
  <c r="X92" i="1"/>
  <c r="V92" i="1"/>
  <c r="U92" i="1"/>
  <c r="AK91" i="1"/>
  <c r="AJ91" i="1"/>
  <c r="AH91" i="1"/>
  <c r="AG91" i="1"/>
  <c r="AE91" i="1"/>
  <c r="AD91" i="1"/>
  <c r="AB91" i="1"/>
  <c r="AA91" i="1"/>
  <c r="Y91" i="1"/>
  <c r="X91" i="1"/>
  <c r="V91" i="1"/>
  <c r="U91" i="1"/>
  <c r="AK90" i="1"/>
  <c r="AJ90" i="1"/>
  <c r="AH90" i="1"/>
  <c r="AG90" i="1"/>
  <c r="AE90" i="1"/>
  <c r="AD90" i="1"/>
  <c r="AB90" i="1"/>
  <c r="AA90" i="1"/>
  <c r="Y90" i="1"/>
  <c r="X90" i="1"/>
  <c r="V90" i="1"/>
  <c r="U90" i="1"/>
  <c r="AK89" i="1"/>
  <c r="AJ89" i="1"/>
  <c r="AI89" i="1"/>
  <c r="AH89" i="1"/>
  <c r="AG89" i="1"/>
  <c r="AG98" i="1" s="1"/>
  <c r="AF89" i="1"/>
  <c r="AE89" i="1"/>
  <c r="AD89" i="1"/>
  <c r="AC89" i="1"/>
  <c r="AB89" i="1"/>
  <c r="AA89" i="1"/>
  <c r="Z89" i="1"/>
  <c r="Y89" i="1"/>
  <c r="X89" i="1"/>
  <c r="W89" i="1"/>
  <c r="V89" i="1"/>
  <c r="U89" i="1"/>
  <c r="U98" i="1" s="1"/>
  <c r="T89" i="1"/>
  <c r="T98" i="1" s="1"/>
  <c r="AJ88" i="1"/>
  <c r="AK88" i="1" s="1"/>
  <c r="AI88" i="1"/>
  <c r="AI98" i="1" s="1"/>
  <c r="AG88" i="1"/>
  <c r="AH88" i="1" s="1"/>
  <c r="AH98" i="1" s="1"/>
  <c r="AF88" i="1"/>
  <c r="AD88" i="1"/>
  <c r="AE88" i="1" s="1"/>
  <c r="AC88" i="1"/>
  <c r="AA88" i="1"/>
  <c r="AB88" i="1" s="1"/>
  <c r="AB98" i="1" s="1"/>
  <c r="Z88" i="1"/>
  <c r="X88" i="1"/>
  <c r="Y88" i="1" s="1"/>
  <c r="W88" i="1"/>
  <c r="W98" i="1" s="1"/>
  <c r="U88" i="1"/>
  <c r="V88" i="1" s="1"/>
  <c r="T88" i="1"/>
  <c r="AK86" i="1"/>
  <c r="AL86" i="1" s="1"/>
  <c r="AJ86" i="1"/>
  <c r="AH86" i="1"/>
  <c r="AG86" i="1"/>
  <c r="AE86" i="1"/>
  <c r="AD86" i="1"/>
  <c r="AB86" i="1"/>
  <c r="AA86" i="1"/>
  <c r="Y86" i="1"/>
  <c r="X86" i="1"/>
  <c r="V86" i="1"/>
  <c r="U86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AK82" i="1"/>
  <c r="AJ82" i="1"/>
  <c r="AH82" i="1"/>
  <c r="AG82" i="1"/>
  <c r="AE82" i="1"/>
  <c r="AD82" i="1"/>
  <c r="AB82" i="1"/>
  <c r="AA82" i="1"/>
  <c r="Y82" i="1"/>
  <c r="X82" i="1"/>
  <c r="V82" i="1"/>
  <c r="U82" i="1"/>
  <c r="AK81" i="1"/>
  <c r="AJ81" i="1"/>
  <c r="AH81" i="1"/>
  <c r="AG81" i="1"/>
  <c r="AE81" i="1"/>
  <c r="AD81" i="1"/>
  <c r="AB81" i="1"/>
  <c r="AA81" i="1"/>
  <c r="Y81" i="1"/>
  <c r="X81" i="1"/>
  <c r="V81" i="1"/>
  <c r="U81" i="1"/>
  <c r="AK80" i="1"/>
  <c r="AJ80" i="1"/>
  <c r="AH80" i="1"/>
  <c r="AG80" i="1"/>
  <c r="AE80" i="1"/>
  <c r="AD80" i="1"/>
  <c r="AB80" i="1"/>
  <c r="AA80" i="1"/>
  <c r="Y80" i="1"/>
  <c r="X80" i="1"/>
  <c r="V80" i="1"/>
  <c r="U80" i="1"/>
  <c r="AK79" i="1"/>
  <c r="AJ79" i="1"/>
  <c r="AH79" i="1"/>
  <c r="AG79" i="1"/>
  <c r="AE79" i="1"/>
  <c r="AD79" i="1"/>
  <c r="AB79" i="1"/>
  <c r="AA79" i="1"/>
  <c r="Y79" i="1"/>
  <c r="X79" i="1"/>
  <c r="V79" i="1"/>
  <c r="U79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AJ77" i="1"/>
  <c r="AK77" i="1" s="1"/>
  <c r="AG77" i="1"/>
  <c r="AH77" i="1" s="1"/>
  <c r="AD77" i="1"/>
  <c r="AE77" i="1" s="1"/>
  <c r="AA77" i="1"/>
  <c r="AB77" i="1" s="1"/>
  <c r="X77" i="1"/>
  <c r="Y77" i="1" s="1"/>
  <c r="U77" i="1"/>
  <c r="V77" i="1" s="1"/>
  <c r="AJ76" i="1"/>
  <c r="AK76" i="1" s="1"/>
  <c r="AG76" i="1"/>
  <c r="AH76" i="1" s="1"/>
  <c r="AD76" i="1"/>
  <c r="AE76" i="1" s="1"/>
  <c r="AA76" i="1"/>
  <c r="AB76" i="1" s="1"/>
  <c r="X76" i="1"/>
  <c r="Y76" i="1" s="1"/>
  <c r="U76" i="1"/>
  <c r="AK75" i="1"/>
  <c r="AJ75" i="1"/>
  <c r="AI75" i="1"/>
  <c r="AH75" i="1"/>
  <c r="AG75" i="1"/>
  <c r="AF75" i="1"/>
  <c r="AE75" i="1"/>
  <c r="AD75" i="1"/>
  <c r="AC75" i="1"/>
  <c r="AC83" i="1" s="1"/>
  <c r="AB75" i="1"/>
  <c r="AA75" i="1"/>
  <c r="Z75" i="1"/>
  <c r="Y75" i="1"/>
  <c r="X75" i="1"/>
  <c r="W75" i="1"/>
  <c r="V75" i="1"/>
  <c r="U75" i="1"/>
  <c r="T75" i="1"/>
  <c r="T83" i="1" s="1"/>
  <c r="AK74" i="1"/>
  <c r="AJ74" i="1"/>
  <c r="AI74" i="1"/>
  <c r="AH74" i="1"/>
  <c r="AG74" i="1"/>
  <c r="AF74" i="1"/>
  <c r="AF83" i="1" s="1"/>
  <c r="AF84" i="1" s="1"/>
  <c r="AF87" i="1" s="1"/>
  <c r="AE74" i="1"/>
  <c r="AD74" i="1"/>
  <c r="AC74" i="1"/>
  <c r="AB74" i="1"/>
  <c r="AA74" i="1"/>
  <c r="Z74" i="1"/>
  <c r="Y74" i="1"/>
  <c r="X74" i="1"/>
  <c r="W74" i="1"/>
  <c r="W83" i="1" s="1"/>
  <c r="W84" i="1" s="1"/>
  <c r="W87" i="1" s="1"/>
  <c r="V74" i="1"/>
  <c r="U74" i="1"/>
  <c r="T74" i="1"/>
  <c r="AJ73" i="1"/>
  <c r="AG73" i="1"/>
  <c r="AD73" i="1"/>
  <c r="AA73" i="1"/>
  <c r="X73" i="1"/>
  <c r="Y73" i="1" s="1"/>
  <c r="U73" i="1"/>
  <c r="V73" i="1" s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AJ71" i="1"/>
  <c r="AG71" i="1"/>
  <c r="AH71" i="1" s="1"/>
  <c r="AD71" i="1"/>
  <c r="AA71" i="1"/>
  <c r="AB71" i="1" s="1"/>
  <c r="X71" i="1"/>
  <c r="Y71" i="1" s="1"/>
  <c r="U71" i="1"/>
  <c r="V71" i="1" s="1"/>
  <c r="AJ70" i="1"/>
  <c r="AK70" i="1" s="1"/>
  <c r="AL70" i="1" s="1"/>
  <c r="AG70" i="1"/>
  <c r="AD70" i="1"/>
  <c r="AE70" i="1" s="1"/>
  <c r="AA70" i="1"/>
  <c r="AB70" i="1" s="1"/>
  <c r="X70" i="1"/>
  <c r="Y70" i="1" s="1"/>
  <c r="U70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AI66" i="1"/>
  <c r="AJ66" i="1" s="1"/>
  <c r="AK66" i="1" s="1"/>
  <c r="AF66" i="1"/>
  <c r="AG66" i="1" s="1"/>
  <c r="AH66" i="1" s="1"/>
  <c r="AC66" i="1"/>
  <c r="AD66" i="1" s="1"/>
  <c r="AE66" i="1" s="1"/>
  <c r="Z66" i="1"/>
  <c r="AA66" i="1" s="1"/>
  <c r="AB66" i="1" s="1"/>
  <c r="W66" i="1"/>
  <c r="X66" i="1" s="1"/>
  <c r="Y66" i="1" s="1"/>
  <c r="T66" i="1"/>
  <c r="U66" i="1" s="1"/>
  <c r="V66" i="1" s="1"/>
  <c r="AI65" i="1"/>
  <c r="AJ65" i="1" s="1"/>
  <c r="AK65" i="1" s="1"/>
  <c r="AL65" i="1" s="1"/>
  <c r="AM65" i="1" s="1"/>
  <c r="AF65" i="1"/>
  <c r="AG65" i="1" s="1"/>
  <c r="AH65" i="1" s="1"/>
  <c r="AC65" i="1"/>
  <c r="AD65" i="1" s="1"/>
  <c r="AE65" i="1" s="1"/>
  <c r="Z65" i="1"/>
  <c r="AA65" i="1" s="1"/>
  <c r="AB65" i="1" s="1"/>
  <c r="W65" i="1"/>
  <c r="X65" i="1" s="1"/>
  <c r="Y65" i="1" s="1"/>
  <c r="T65" i="1"/>
  <c r="T69" i="1" s="1"/>
  <c r="AK64" i="1"/>
  <c r="AI64" i="1"/>
  <c r="AJ64" i="1" s="1"/>
  <c r="AJ69" i="1" s="1"/>
  <c r="AH64" i="1"/>
  <c r="AF64" i="1"/>
  <c r="AE64" i="1"/>
  <c r="AC64" i="1"/>
  <c r="AB64" i="1"/>
  <c r="Z64" i="1"/>
  <c r="Y64" i="1"/>
  <c r="W64" i="1"/>
  <c r="X64" i="1" s="1"/>
  <c r="V64" i="1"/>
  <c r="T64" i="1"/>
  <c r="U64" i="1" s="1"/>
  <c r="AK63" i="1"/>
  <c r="AJ63" i="1"/>
  <c r="AH63" i="1"/>
  <c r="AG63" i="1"/>
  <c r="AE63" i="1"/>
  <c r="AD63" i="1"/>
  <c r="AB63" i="1"/>
  <c r="AA63" i="1"/>
  <c r="Y63" i="1"/>
  <c r="X63" i="1"/>
  <c r="V63" i="1"/>
  <c r="U63" i="1"/>
  <c r="AG61" i="1"/>
  <c r="AF61" i="1"/>
  <c r="AE61" i="1"/>
  <c r="W61" i="1"/>
  <c r="V61" i="1"/>
  <c r="U61" i="1"/>
  <c r="T61" i="1"/>
  <c r="AK60" i="1"/>
  <c r="AK61" i="1" s="1"/>
  <c r="AJ60" i="1"/>
  <c r="AJ61" i="1" s="1"/>
  <c r="AI60" i="1"/>
  <c r="AI61" i="1" s="1"/>
  <c r="AH60" i="1"/>
  <c r="AH61" i="1" s="1"/>
  <c r="AG60" i="1"/>
  <c r="AF60" i="1"/>
  <c r="AE60" i="1"/>
  <c r="AD60" i="1"/>
  <c r="AD61" i="1" s="1"/>
  <c r="AC60" i="1"/>
  <c r="AC61" i="1" s="1"/>
  <c r="AB60" i="1"/>
  <c r="AB61" i="1" s="1"/>
  <c r="AA60" i="1"/>
  <c r="AA61" i="1" s="1"/>
  <c r="Z60" i="1"/>
  <c r="Z61" i="1" s="1"/>
  <c r="Y60" i="1"/>
  <c r="Y61" i="1" s="1"/>
  <c r="X60" i="1"/>
  <c r="X61" i="1" s="1"/>
  <c r="W60" i="1"/>
  <c r="V60" i="1"/>
  <c r="U60" i="1"/>
  <c r="T60" i="1"/>
  <c r="AK58" i="1"/>
  <c r="AJ58" i="1"/>
  <c r="AC58" i="1"/>
  <c r="AB58" i="1"/>
  <c r="AA58" i="1"/>
  <c r="AK57" i="1"/>
  <c r="AJ57" i="1"/>
  <c r="AI57" i="1"/>
  <c r="AI58" i="1" s="1"/>
  <c r="AH57" i="1"/>
  <c r="AH58" i="1" s="1"/>
  <c r="AG57" i="1"/>
  <c r="AG58" i="1" s="1"/>
  <c r="AF57" i="1"/>
  <c r="AF58" i="1" s="1"/>
  <c r="AE57" i="1"/>
  <c r="AE58" i="1" s="1"/>
  <c r="AD57" i="1"/>
  <c r="AD58" i="1" s="1"/>
  <c r="AC57" i="1"/>
  <c r="AB57" i="1"/>
  <c r="AA57" i="1"/>
  <c r="Z57" i="1"/>
  <c r="Z58" i="1" s="1"/>
  <c r="Y57" i="1"/>
  <c r="Y58" i="1" s="1"/>
  <c r="X57" i="1"/>
  <c r="X58" i="1" s="1"/>
  <c r="W57" i="1"/>
  <c r="W58" i="1" s="1"/>
  <c r="V57" i="1"/>
  <c r="V58" i="1" s="1"/>
  <c r="U57" i="1"/>
  <c r="U58" i="1" s="1"/>
  <c r="T57" i="1"/>
  <c r="T58" i="1" s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AI49" i="1"/>
  <c r="AJ49" i="1" s="1"/>
  <c r="AK49" i="1" s="1"/>
  <c r="AL49" i="1" s="1"/>
  <c r="AM49" i="1" s="1"/>
  <c r="AF49" i="1"/>
  <c r="AG49" i="1" s="1"/>
  <c r="AH49" i="1" s="1"/>
  <c r="AC49" i="1"/>
  <c r="AD49" i="1" s="1"/>
  <c r="AE49" i="1" s="1"/>
  <c r="Z49" i="1"/>
  <c r="AA49" i="1" s="1"/>
  <c r="AB49" i="1" s="1"/>
  <c r="W49" i="1"/>
  <c r="X49" i="1" s="1"/>
  <c r="Y49" i="1" s="1"/>
  <c r="T49" i="1"/>
  <c r="U49" i="1" s="1"/>
  <c r="V49" i="1" s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AI47" i="1"/>
  <c r="AF47" i="1"/>
  <c r="AG47" i="1" s="1"/>
  <c r="AC47" i="1"/>
  <c r="Z47" i="1"/>
  <c r="AA47" i="1" s="1"/>
  <c r="W47" i="1"/>
  <c r="T47" i="1"/>
  <c r="U47" i="1" s="1"/>
  <c r="T44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AK42" i="1"/>
  <c r="AL42" i="1" s="1"/>
  <c r="AJ42" i="1"/>
  <c r="AH42" i="1"/>
  <c r="AG42" i="1"/>
  <c r="AE42" i="1"/>
  <c r="AD42" i="1"/>
  <c r="AB42" i="1"/>
  <c r="AA42" i="1"/>
  <c r="Y42" i="1"/>
  <c r="X42" i="1"/>
  <c r="V42" i="1"/>
  <c r="U42" i="1"/>
  <c r="AK41" i="1"/>
  <c r="AJ41" i="1"/>
  <c r="AI41" i="1"/>
  <c r="AI44" i="1" s="1"/>
  <c r="AH41" i="1"/>
  <c r="AG41" i="1"/>
  <c r="AF41" i="1"/>
  <c r="AF44" i="1" s="1"/>
  <c r="AE41" i="1"/>
  <c r="AD41" i="1"/>
  <c r="AC41" i="1"/>
  <c r="AC44" i="1" s="1"/>
  <c r="AB41" i="1"/>
  <c r="AA41" i="1"/>
  <c r="Z41" i="1"/>
  <c r="Z44" i="1" s="1"/>
  <c r="Y41" i="1"/>
  <c r="X41" i="1"/>
  <c r="W41" i="1"/>
  <c r="W44" i="1" s="1"/>
  <c r="V41" i="1"/>
  <c r="U41" i="1"/>
  <c r="T41" i="1"/>
  <c r="AJ40" i="1"/>
  <c r="AK40" i="1" s="1"/>
  <c r="AG40" i="1"/>
  <c r="AD40" i="1"/>
  <c r="AA40" i="1"/>
  <c r="AB40" i="1" s="1"/>
  <c r="AB44" i="1" s="1"/>
  <c r="X40" i="1"/>
  <c r="Y40" i="1" s="1"/>
  <c r="Y44" i="1" s="1"/>
  <c r="U40" i="1"/>
  <c r="AK38" i="1"/>
  <c r="AJ38" i="1"/>
  <c r="AI38" i="1"/>
  <c r="AI39" i="1" s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AK37" i="1"/>
  <c r="AL37" i="1" s="1"/>
  <c r="AI37" i="1"/>
  <c r="AJ37" i="1" s="1"/>
  <c r="AH37" i="1"/>
  <c r="AF37" i="1"/>
  <c r="AG37" i="1" s="1"/>
  <c r="AE37" i="1"/>
  <c r="AC37" i="1"/>
  <c r="AD37" i="1" s="1"/>
  <c r="AB37" i="1"/>
  <c r="Z37" i="1"/>
  <c r="AA37" i="1" s="1"/>
  <c r="Y37" i="1"/>
  <c r="W37" i="1"/>
  <c r="X37" i="1" s="1"/>
  <c r="V37" i="1"/>
  <c r="T37" i="1"/>
  <c r="U37" i="1" s="1"/>
  <c r="AJ36" i="1"/>
  <c r="AK36" i="1" s="1"/>
  <c r="AI36" i="1"/>
  <c r="AG36" i="1"/>
  <c r="AH36" i="1" s="1"/>
  <c r="AF36" i="1"/>
  <c r="AD36" i="1"/>
  <c r="AE36" i="1" s="1"/>
  <c r="AC36" i="1"/>
  <c r="AA36" i="1"/>
  <c r="AB36" i="1" s="1"/>
  <c r="Z36" i="1"/>
  <c r="Z39" i="1" s="1"/>
  <c r="Z45" i="1" s="1"/>
  <c r="X36" i="1"/>
  <c r="Y36" i="1" s="1"/>
  <c r="W36" i="1"/>
  <c r="U36" i="1"/>
  <c r="V36" i="1" s="1"/>
  <c r="T36" i="1"/>
  <c r="AJ35" i="1"/>
  <c r="AJ39" i="1" s="1"/>
  <c r="AG35" i="1"/>
  <c r="AD35" i="1"/>
  <c r="AE35" i="1" s="1"/>
  <c r="AA35" i="1"/>
  <c r="AB35" i="1" s="1"/>
  <c r="X35" i="1"/>
  <c r="X39" i="1" s="1"/>
  <c r="U35" i="1"/>
  <c r="V35" i="1" s="1"/>
  <c r="V39" i="1" s="1"/>
  <c r="AK31" i="1"/>
  <c r="AJ31" i="1"/>
  <c r="AH31" i="1"/>
  <c r="AG31" i="1"/>
  <c r="AE31" i="1"/>
  <c r="AD31" i="1"/>
  <c r="AB31" i="1"/>
  <c r="AA31" i="1"/>
  <c r="Y31" i="1"/>
  <c r="X31" i="1"/>
  <c r="V31" i="1"/>
  <c r="U31" i="1"/>
  <c r="AK29" i="1"/>
  <c r="AJ29" i="1"/>
  <c r="AH29" i="1"/>
  <c r="AG29" i="1"/>
  <c r="AE29" i="1"/>
  <c r="AD29" i="1"/>
  <c r="AB29" i="1"/>
  <c r="AA29" i="1"/>
  <c r="Y29" i="1"/>
  <c r="X29" i="1"/>
  <c r="V29" i="1"/>
  <c r="U29" i="1"/>
  <c r="AJ28" i="1"/>
  <c r="AK28" i="1" s="1"/>
  <c r="AI28" i="1"/>
  <c r="AG28" i="1"/>
  <c r="AH28" i="1" s="1"/>
  <c r="AF28" i="1"/>
  <c r="AD28" i="1"/>
  <c r="AE28" i="1" s="1"/>
  <c r="AC28" i="1"/>
  <c r="AA28" i="1"/>
  <c r="AB28" i="1" s="1"/>
  <c r="Z28" i="1"/>
  <c r="X28" i="1"/>
  <c r="Y28" i="1" s="1"/>
  <c r="W28" i="1"/>
  <c r="U28" i="1"/>
  <c r="V28" i="1" s="1"/>
  <c r="T28" i="1"/>
  <c r="AI27" i="1"/>
  <c r="AJ27" i="1" s="1"/>
  <c r="AK27" i="1" s="1"/>
  <c r="AF27" i="1"/>
  <c r="AG27" i="1" s="1"/>
  <c r="AH27" i="1" s="1"/>
  <c r="AC27" i="1"/>
  <c r="AD27" i="1" s="1"/>
  <c r="AE27" i="1" s="1"/>
  <c r="Z27" i="1"/>
  <c r="W27" i="1"/>
  <c r="X27" i="1" s="1"/>
  <c r="Y27" i="1" s="1"/>
  <c r="T27" i="1"/>
  <c r="U27" i="1" s="1"/>
  <c r="V27" i="1" s="1"/>
  <c r="AI26" i="1"/>
  <c r="AF26" i="1"/>
  <c r="AG26" i="1" s="1"/>
  <c r="AH26" i="1" s="1"/>
  <c r="AC26" i="1"/>
  <c r="AD26" i="1" s="1"/>
  <c r="AE26" i="1" s="1"/>
  <c r="Z26" i="1"/>
  <c r="AA26" i="1" s="1"/>
  <c r="AB26" i="1" s="1"/>
  <c r="W26" i="1"/>
  <c r="X26" i="1" s="1"/>
  <c r="Y26" i="1" s="1"/>
  <c r="T26" i="1"/>
  <c r="U26" i="1" s="1"/>
  <c r="V26" i="1" s="1"/>
  <c r="AI25" i="1"/>
  <c r="AJ25" i="1" s="1"/>
  <c r="AK25" i="1" s="1"/>
  <c r="AL25" i="1" s="1"/>
  <c r="AM25" i="1" s="1"/>
  <c r="AF25" i="1"/>
  <c r="AG25" i="1" s="1"/>
  <c r="AH25" i="1" s="1"/>
  <c r="AD25" i="1"/>
  <c r="AE25" i="1" s="1"/>
  <c r="AC25" i="1"/>
  <c r="Z25" i="1"/>
  <c r="AA25" i="1" s="1"/>
  <c r="AB25" i="1" s="1"/>
  <c r="W25" i="1"/>
  <c r="X25" i="1" s="1"/>
  <c r="Y25" i="1" s="1"/>
  <c r="T25" i="1"/>
  <c r="U25" i="1" s="1"/>
  <c r="V25" i="1" s="1"/>
  <c r="AJ24" i="1"/>
  <c r="AK24" i="1" s="1"/>
  <c r="AI24" i="1"/>
  <c r="AG24" i="1"/>
  <c r="AH24" i="1" s="1"/>
  <c r="AF24" i="1"/>
  <c r="AD24" i="1"/>
  <c r="AC24" i="1"/>
  <c r="AA24" i="1"/>
  <c r="AB24" i="1" s="1"/>
  <c r="Z24" i="1"/>
  <c r="X24" i="1"/>
  <c r="Y24" i="1" s="1"/>
  <c r="W24" i="1"/>
  <c r="U24" i="1"/>
  <c r="V24" i="1" s="1"/>
  <c r="T24" i="1"/>
  <c r="T30" i="1" s="1"/>
  <c r="AJ23" i="1"/>
  <c r="AG23" i="1"/>
  <c r="AH23" i="1" s="1"/>
  <c r="AD23" i="1"/>
  <c r="AE23" i="1" s="1"/>
  <c r="AA23" i="1"/>
  <c r="AB23" i="1" s="1"/>
  <c r="X23" i="1"/>
  <c r="Y23" i="1" s="1"/>
  <c r="U23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AK19" i="1"/>
  <c r="AI19" i="1"/>
  <c r="AH19" i="1"/>
  <c r="V19" i="1"/>
  <c r="AK18" i="1"/>
  <c r="AJ18" i="1"/>
  <c r="AH18" i="1"/>
  <c r="AG18" i="1"/>
  <c r="AE18" i="1"/>
  <c r="AD18" i="1"/>
  <c r="AB18" i="1"/>
  <c r="AA18" i="1"/>
  <c r="AA19" i="1" s="1"/>
  <c r="Y18" i="1"/>
  <c r="Y19" i="1" s="1"/>
  <c r="X18" i="1"/>
  <c r="X19" i="1" s="1"/>
  <c r="V18" i="1"/>
  <c r="U18" i="1"/>
  <c r="AK17" i="1"/>
  <c r="AJ17" i="1"/>
  <c r="AI17" i="1"/>
  <c r="AH17" i="1"/>
  <c r="AG17" i="1"/>
  <c r="AG19" i="1" s="1"/>
  <c r="AF17" i="1"/>
  <c r="AF19" i="1" s="1"/>
  <c r="AE17" i="1"/>
  <c r="AE19" i="1" s="1"/>
  <c r="AD17" i="1"/>
  <c r="AD19" i="1" s="1"/>
  <c r="AC17" i="1"/>
  <c r="AC19" i="1" s="1"/>
  <c r="AB17" i="1"/>
  <c r="AA17" i="1"/>
  <c r="Z17" i="1"/>
  <c r="Z19" i="1" s="1"/>
  <c r="Y17" i="1"/>
  <c r="X17" i="1"/>
  <c r="W17" i="1"/>
  <c r="W19" i="1" s="1"/>
  <c r="V17" i="1"/>
  <c r="U17" i="1"/>
  <c r="T17" i="1"/>
  <c r="T19" i="1" s="1"/>
  <c r="AK14" i="1"/>
  <c r="AJ14" i="1"/>
  <c r="AH14" i="1"/>
  <c r="AG14" i="1"/>
  <c r="AE14" i="1"/>
  <c r="AD14" i="1"/>
  <c r="AB14" i="1"/>
  <c r="AA14" i="1"/>
  <c r="Y14" i="1"/>
  <c r="X14" i="1"/>
  <c r="V14" i="1"/>
  <c r="U14" i="1"/>
  <c r="AI12" i="1"/>
  <c r="AJ12" i="1" s="1"/>
  <c r="AK12" i="1" s="1"/>
  <c r="AL12" i="1" s="1"/>
  <c r="AM12" i="1" s="1"/>
  <c r="AF12" i="1"/>
  <c r="AG12" i="1" s="1"/>
  <c r="AH12" i="1" s="1"/>
  <c r="AC12" i="1"/>
  <c r="AD12" i="1" s="1"/>
  <c r="AE12" i="1" s="1"/>
  <c r="Z12" i="1"/>
  <c r="AA12" i="1" s="1"/>
  <c r="AB12" i="1" s="1"/>
  <c r="W12" i="1"/>
  <c r="X12" i="1" s="1"/>
  <c r="Y12" i="1" s="1"/>
  <c r="T12" i="1"/>
  <c r="U12" i="1" s="1"/>
  <c r="V12" i="1" s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AK10" i="1"/>
  <c r="AL10" i="1" s="1"/>
  <c r="AJ10" i="1"/>
  <c r="AH10" i="1"/>
  <c r="AG10" i="1"/>
  <c r="AE10" i="1"/>
  <c r="AD10" i="1"/>
  <c r="AB10" i="1"/>
  <c r="AA10" i="1"/>
  <c r="Y10" i="1"/>
  <c r="X10" i="1"/>
  <c r="V10" i="1"/>
  <c r="U10" i="1"/>
  <c r="AK9" i="1"/>
  <c r="AL9" i="1" s="1"/>
  <c r="AJ9" i="1"/>
  <c r="AH9" i="1"/>
  <c r="AG9" i="1"/>
  <c r="AE9" i="1"/>
  <c r="AD9" i="1"/>
  <c r="AB9" i="1"/>
  <c r="AA9" i="1"/>
  <c r="Y9" i="1"/>
  <c r="X9" i="1"/>
  <c r="V9" i="1"/>
  <c r="U9" i="1"/>
  <c r="AK8" i="1"/>
  <c r="AL8" i="1" s="1"/>
  <c r="AJ8" i="1"/>
  <c r="AH8" i="1"/>
  <c r="AG8" i="1"/>
  <c r="AE8" i="1"/>
  <c r="AD8" i="1"/>
  <c r="AB8" i="1"/>
  <c r="AA8" i="1"/>
  <c r="Y8" i="1"/>
  <c r="X8" i="1"/>
  <c r="V8" i="1"/>
  <c r="U8" i="1"/>
  <c r="AK7" i="1"/>
  <c r="AJ7" i="1"/>
  <c r="AI7" i="1"/>
  <c r="AI13" i="1" s="1"/>
  <c r="AI15" i="1" s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AK6" i="1"/>
  <c r="AJ6" i="1"/>
  <c r="AI6" i="1"/>
  <c r="AH6" i="1"/>
  <c r="AG6" i="1"/>
  <c r="AF6" i="1"/>
  <c r="AF13" i="1" s="1"/>
  <c r="AF15" i="1" s="1"/>
  <c r="AE6" i="1"/>
  <c r="AD6" i="1"/>
  <c r="AC6" i="1"/>
  <c r="AB6" i="1"/>
  <c r="AA6" i="1"/>
  <c r="Z6" i="1"/>
  <c r="Y6" i="1"/>
  <c r="X6" i="1"/>
  <c r="W6" i="1"/>
  <c r="V6" i="1"/>
  <c r="U6" i="1"/>
  <c r="T6" i="1"/>
  <c r="T13" i="1" s="1"/>
  <c r="T15" i="1" s="1"/>
  <c r="AJ5" i="1"/>
  <c r="AK5" i="1" s="1"/>
  <c r="AG5" i="1"/>
  <c r="AH5" i="1" s="1"/>
  <c r="AD5" i="1"/>
  <c r="AE5" i="1" s="1"/>
  <c r="AA5" i="1"/>
  <c r="X5" i="1"/>
  <c r="U5" i="1"/>
  <c r="V5" i="1" s="1"/>
  <c r="S119" i="1"/>
  <c r="R119" i="1"/>
  <c r="Q119" i="1"/>
  <c r="P119" i="1"/>
  <c r="O119" i="1"/>
  <c r="N119" i="1"/>
  <c r="M119" i="1"/>
  <c r="L119" i="1"/>
  <c r="K119" i="1"/>
  <c r="Q118" i="1"/>
  <c r="N118" i="1"/>
  <c r="O118" i="1" s="1"/>
  <c r="P118" i="1" s="1"/>
  <c r="K118" i="1"/>
  <c r="L118" i="1" s="1"/>
  <c r="M118" i="1" s="1"/>
  <c r="R117" i="1"/>
  <c r="S117" i="1" s="1"/>
  <c r="O117" i="1"/>
  <c r="P117" i="1" s="1"/>
  <c r="L117" i="1"/>
  <c r="M117" i="1" s="1"/>
  <c r="Q116" i="1"/>
  <c r="R116" i="1" s="1"/>
  <c r="S116" i="1" s="1"/>
  <c r="N116" i="1"/>
  <c r="O116" i="1" s="1"/>
  <c r="P116" i="1" s="1"/>
  <c r="K116" i="1"/>
  <c r="L116" i="1" s="1"/>
  <c r="M116" i="1" s="1"/>
  <c r="Q115" i="1"/>
  <c r="R115" i="1" s="1"/>
  <c r="S115" i="1" s="1"/>
  <c r="N115" i="1"/>
  <c r="O115" i="1" s="1"/>
  <c r="P115" i="1" s="1"/>
  <c r="K115" i="1"/>
  <c r="K120" i="1" s="1"/>
  <c r="Q114" i="1"/>
  <c r="Q120" i="1" s="1"/>
  <c r="N114" i="1"/>
  <c r="K114" i="1"/>
  <c r="L114" i="1" s="1"/>
  <c r="O111" i="1"/>
  <c r="N111" i="1"/>
  <c r="M111" i="1"/>
  <c r="L111" i="1"/>
  <c r="K111" i="1"/>
  <c r="S110" i="1"/>
  <c r="S111" i="1" s="1"/>
  <c r="R110" i="1"/>
  <c r="Q110" i="1"/>
  <c r="P110" i="1"/>
  <c r="O110" i="1"/>
  <c r="N110" i="1"/>
  <c r="M110" i="1"/>
  <c r="L110" i="1"/>
  <c r="K110" i="1"/>
  <c r="S109" i="1"/>
  <c r="R109" i="1"/>
  <c r="R111" i="1" s="1"/>
  <c r="Q109" i="1"/>
  <c r="P109" i="1"/>
  <c r="O109" i="1"/>
  <c r="N109" i="1"/>
  <c r="M109" i="1"/>
  <c r="L109" i="1"/>
  <c r="K109" i="1"/>
  <c r="S105" i="1"/>
  <c r="R105" i="1"/>
  <c r="P105" i="1"/>
  <c r="O105" i="1"/>
  <c r="M105" i="1"/>
  <c r="L105" i="1"/>
  <c r="Q104" i="1"/>
  <c r="N104" i="1"/>
  <c r="K104" i="1"/>
  <c r="S103" i="1"/>
  <c r="R103" i="1"/>
  <c r="P103" i="1"/>
  <c r="O103" i="1"/>
  <c r="M103" i="1"/>
  <c r="L103" i="1"/>
  <c r="S102" i="1"/>
  <c r="R102" i="1"/>
  <c r="P102" i="1"/>
  <c r="O102" i="1"/>
  <c r="M102" i="1"/>
  <c r="L102" i="1"/>
  <c r="L104" i="1" s="1"/>
  <c r="R101" i="1"/>
  <c r="R104" i="1" s="1"/>
  <c r="O101" i="1"/>
  <c r="L101" i="1"/>
  <c r="M101" i="1" s="1"/>
  <c r="R100" i="1"/>
  <c r="S100" i="1" s="1"/>
  <c r="O100" i="1"/>
  <c r="P100" i="1" s="1"/>
  <c r="L100" i="1"/>
  <c r="M100" i="1" s="1"/>
  <c r="R99" i="1"/>
  <c r="S99" i="1" s="1"/>
  <c r="Q99" i="1"/>
  <c r="O99" i="1"/>
  <c r="P99" i="1" s="1"/>
  <c r="N99" i="1"/>
  <c r="L99" i="1"/>
  <c r="M99" i="1" s="1"/>
  <c r="K99" i="1"/>
  <c r="R97" i="1"/>
  <c r="S97" i="1" s="1"/>
  <c r="Q97" i="1"/>
  <c r="O97" i="1"/>
  <c r="P97" i="1" s="1"/>
  <c r="N97" i="1"/>
  <c r="L97" i="1"/>
  <c r="M97" i="1" s="1"/>
  <c r="K97" i="1"/>
  <c r="S96" i="1"/>
  <c r="R96" i="1"/>
  <c r="P96" i="1"/>
  <c r="O96" i="1"/>
  <c r="M96" i="1"/>
  <c r="L96" i="1"/>
  <c r="S95" i="1"/>
  <c r="R95" i="1"/>
  <c r="Q95" i="1"/>
  <c r="P95" i="1"/>
  <c r="O95" i="1"/>
  <c r="N95" i="1"/>
  <c r="M95" i="1"/>
  <c r="L95" i="1"/>
  <c r="K95" i="1"/>
  <c r="S94" i="1"/>
  <c r="R94" i="1"/>
  <c r="P94" i="1"/>
  <c r="O94" i="1"/>
  <c r="M94" i="1"/>
  <c r="L94" i="1"/>
  <c r="S93" i="1"/>
  <c r="R93" i="1"/>
  <c r="P93" i="1"/>
  <c r="O93" i="1"/>
  <c r="M93" i="1"/>
  <c r="L93" i="1"/>
  <c r="S92" i="1"/>
  <c r="R92" i="1"/>
  <c r="P92" i="1"/>
  <c r="O92" i="1"/>
  <c r="M92" i="1"/>
  <c r="L92" i="1"/>
  <c r="S91" i="1"/>
  <c r="R91" i="1"/>
  <c r="P91" i="1"/>
  <c r="O91" i="1"/>
  <c r="M91" i="1"/>
  <c r="L91" i="1"/>
  <c r="S90" i="1"/>
  <c r="R90" i="1"/>
  <c r="P90" i="1"/>
  <c r="O90" i="1"/>
  <c r="M90" i="1"/>
  <c r="L90" i="1"/>
  <c r="S89" i="1"/>
  <c r="R89" i="1"/>
  <c r="Q89" i="1"/>
  <c r="P89" i="1"/>
  <c r="O89" i="1"/>
  <c r="N89" i="1"/>
  <c r="M89" i="1"/>
  <c r="L89" i="1"/>
  <c r="K89" i="1"/>
  <c r="R88" i="1"/>
  <c r="S88" i="1" s="1"/>
  <c r="Q88" i="1"/>
  <c r="O88" i="1"/>
  <c r="N88" i="1"/>
  <c r="L88" i="1"/>
  <c r="M88" i="1" s="1"/>
  <c r="M98" i="1" s="1"/>
  <c r="K88" i="1"/>
  <c r="K98" i="1" s="1"/>
  <c r="S86" i="1"/>
  <c r="R86" i="1"/>
  <c r="P86" i="1"/>
  <c r="O86" i="1"/>
  <c r="M86" i="1"/>
  <c r="L86" i="1"/>
  <c r="S85" i="1"/>
  <c r="R85" i="1"/>
  <c r="Q85" i="1"/>
  <c r="P85" i="1"/>
  <c r="O85" i="1"/>
  <c r="N85" i="1"/>
  <c r="M85" i="1"/>
  <c r="L85" i="1"/>
  <c r="K85" i="1"/>
  <c r="S82" i="1"/>
  <c r="R82" i="1"/>
  <c r="P82" i="1"/>
  <c r="O82" i="1"/>
  <c r="M82" i="1"/>
  <c r="L82" i="1"/>
  <c r="S81" i="1"/>
  <c r="R81" i="1"/>
  <c r="P81" i="1"/>
  <c r="O81" i="1"/>
  <c r="M81" i="1"/>
  <c r="L81" i="1"/>
  <c r="S80" i="1"/>
  <c r="R80" i="1"/>
  <c r="P80" i="1"/>
  <c r="O80" i="1"/>
  <c r="M80" i="1"/>
  <c r="L80" i="1"/>
  <c r="S79" i="1"/>
  <c r="R79" i="1"/>
  <c r="P79" i="1"/>
  <c r="O79" i="1"/>
  <c r="M79" i="1"/>
  <c r="L79" i="1"/>
  <c r="S78" i="1"/>
  <c r="R78" i="1"/>
  <c r="Q78" i="1"/>
  <c r="P78" i="1"/>
  <c r="O78" i="1"/>
  <c r="N78" i="1"/>
  <c r="M78" i="1"/>
  <c r="L78" i="1"/>
  <c r="K78" i="1"/>
  <c r="R77" i="1"/>
  <c r="S77" i="1" s="1"/>
  <c r="P77" i="1"/>
  <c r="O77" i="1"/>
  <c r="L77" i="1"/>
  <c r="M77" i="1" s="1"/>
  <c r="R76" i="1"/>
  <c r="S76" i="1" s="1"/>
  <c r="O76" i="1"/>
  <c r="P76" i="1" s="1"/>
  <c r="L76" i="1"/>
  <c r="M76" i="1" s="1"/>
  <c r="S75" i="1"/>
  <c r="R75" i="1"/>
  <c r="Q75" i="1"/>
  <c r="P75" i="1"/>
  <c r="O75" i="1"/>
  <c r="N75" i="1"/>
  <c r="M75" i="1"/>
  <c r="L75" i="1"/>
  <c r="K75" i="1"/>
  <c r="S74" i="1"/>
  <c r="R74" i="1"/>
  <c r="Q74" i="1"/>
  <c r="Q83" i="1" s="1"/>
  <c r="Q84" i="1" s="1"/>
  <c r="Q87" i="1" s="1"/>
  <c r="P74" i="1"/>
  <c r="O74" i="1"/>
  <c r="N74" i="1"/>
  <c r="M74" i="1"/>
  <c r="L74" i="1"/>
  <c r="K74" i="1"/>
  <c r="R73" i="1"/>
  <c r="O73" i="1"/>
  <c r="P73" i="1" s="1"/>
  <c r="P83" i="1" s="1"/>
  <c r="L73" i="1"/>
  <c r="M73" i="1" s="1"/>
  <c r="S72" i="1"/>
  <c r="R72" i="1"/>
  <c r="Q72" i="1"/>
  <c r="P72" i="1"/>
  <c r="O72" i="1"/>
  <c r="N72" i="1"/>
  <c r="M72" i="1"/>
  <c r="L72" i="1"/>
  <c r="K72" i="1"/>
  <c r="R71" i="1"/>
  <c r="S71" i="1" s="1"/>
  <c r="O71" i="1"/>
  <c r="L71" i="1"/>
  <c r="R70" i="1"/>
  <c r="O70" i="1"/>
  <c r="P70" i="1" s="1"/>
  <c r="L70" i="1"/>
  <c r="M70" i="1" s="1"/>
  <c r="S68" i="1"/>
  <c r="R68" i="1"/>
  <c r="Q68" i="1"/>
  <c r="P68" i="1"/>
  <c r="O68" i="1"/>
  <c r="N68" i="1"/>
  <c r="M68" i="1"/>
  <c r="L68" i="1"/>
  <c r="K68" i="1"/>
  <c r="S67" i="1"/>
  <c r="R67" i="1"/>
  <c r="Q67" i="1"/>
  <c r="P67" i="1"/>
  <c r="O67" i="1"/>
  <c r="N67" i="1"/>
  <c r="M67" i="1"/>
  <c r="L67" i="1"/>
  <c r="K67" i="1"/>
  <c r="Q66" i="1"/>
  <c r="R66" i="1" s="1"/>
  <c r="S66" i="1" s="1"/>
  <c r="N66" i="1"/>
  <c r="O66" i="1" s="1"/>
  <c r="P66" i="1" s="1"/>
  <c r="K66" i="1"/>
  <c r="L66" i="1" s="1"/>
  <c r="M66" i="1" s="1"/>
  <c r="Q65" i="1"/>
  <c r="R65" i="1" s="1"/>
  <c r="S65" i="1" s="1"/>
  <c r="N65" i="1"/>
  <c r="O65" i="1" s="1"/>
  <c r="P65" i="1" s="1"/>
  <c r="L65" i="1"/>
  <c r="M65" i="1" s="1"/>
  <c r="K65" i="1"/>
  <c r="S64" i="1"/>
  <c r="Q64" i="1"/>
  <c r="R64" i="1" s="1"/>
  <c r="P64" i="1"/>
  <c r="N64" i="1"/>
  <c r="O64" i="1" s="1"/>
  <c r="M64" i="1"/>
  <c r="K64" i="1"/>
  <c r="K69" i="1" s="1"/>
  <c r="S63" i="1"/>
  <c r="R63" i="1"/>
  <c r="P63" i="1"/>
  <c r="O63" i="1"/>
  <c r="M63" i="1"/>
  <c r="L63" i="1"/>
  <c r="S61" i="1"/>
  <c r="R61" i="1"/>
  <c r="Q61" i="1"/>
  <c r="P61" i="1"/>
  <c r="N61" i="1"/>
  <c r="L61" i="1"/>
  <c r="K61" i="1"/>
  <c r="S60" i="1"/>
  <c r="R60" i="1"/>
  <c r="Q60" i="1"/>
  <c r="P60" i="1"/>
  <c r="O60" i="1"/>
  <c r="O61" i="1" s="1"/>
  <c r="N60" i="1"/>
  <c r="M60" i="1"/>
  <c r="M61" i="1" s="1"/>
  <c r="L60" i="1"/>
  <c r="K60" i="1"/>
  <c r="S58" i="1"/>
  <c r="O58" i="1"/>
  <c r="N58" i="1"/>
  <c r="L58" i="1"/>
  <c r="S57" i="1"/>
  <c r="R57" i="1"/>
  <c r="R58" i="1" s="1"/>
  <c r="Q57" i="1"/>
  <c r="Q58" i="1" s="1"/>
  <c r="P57" i="1"/>
  <c r="P58" i="1" s="1"/>
  <c r="O57" i="1"/>
  <c r="N57" i="1"/>
  <c r="M57" i="1"/>
  <c r="M58" i="1" s="1"/>
  <c r="L57" i="1"/>
  <c r="K57" i="1"/>
  <c r="K58" i="1" s="1"/>
  <c r="S50" i="1"/>
  <c r="R50" i="1"/>
  <c r="Q50" i="1"/>
  <c r="P50" i="1"/>
  <c r="O50" i="1"/>
  <c r="N50" i="1"/>
  <c r="M50" i="1"/>
  <c r="L50" i="1"/>
  <c r="K50" i="1"/>
  <c r="Q49" i="1"/>
  <c r="R49" i="1" s="1"/>
  <c r="S49" i="1" s="1"/>
  <c r="N49" i="1"/>
  <c r="O49" i="1" s="1"/>
  <c r="P49" i="1" s="1"/>
  <c r="K49" i="1"/>
  <c r="L49" i="1" s="1"/>
  <c r="M49" i="1" s="1"/>
  <c r="S48" i="1"/>
  <c r="R48" i="1"/>
  <c r="Q48" i="1"/>
  <c r="P48" i="1"/>
  <c r="O48" i="1"/>
  <c r="N48" i="1"/>
  <c r="M48" i="1"/>
  <c r="L48" i="1"/>
  <c r="K48" i="1"/>
  <c r="K51" i="1" s="1"/>
  <c r="Q47" i="1"/>
  <c r="O47" i="1"/>
  <c r="O51" i="1" s="1"/>
  <c r="N47" i="1"/>
  <c r="K47" i="1"/>
  <c r="L47" i="1" s="1"/>
  <c r="S43" i="1"/>
  <c r="R43" i="1"/>
  <c r="Q43" i="1"/>
  <c r="P43" i="1"/>
  <c r="O43" i="1"/>
  <c r="N43" i="1"/>
  <c r="N44" i="1" s="1"/>
  <c r="M43" i="1"/>
  <c r="L43" i="1"/>
  <c r="K43" i="1"/>
  <c r="S42" i="1"/>
  <c r="R42" i="1"/>
  <c r="P42" i="1"/>
  <c r="O42" i="1"/>
  <c r="M42" i="1"/>
  <c r="L42" i="1"/>
  <c r="S41" i="1"/>
  <c r="R41" i="1"/>
  <c r="Q41" i="1"/>
  <c r="Q44" i="1" s="1"/>
  <c r="Q45" i="1" s="1"/>
  <c r="P41" i="1"/>
  <c r="O41" i="1"/>
  <c r="N41" i="1"/>
  <c r="M41" i="1"/>
  <c r="L41" i="1"/>
  <c r="K41" i="1"/>
  <c r="K44" i="1" s="1"/>
  <c r="R40" i="1"/>
  <c r="O40" i="1"/>
  <c r="O44" i="1" s="1"/>
  <c r="L40" i="1"/>
  <c r="Q39" i="1"/>
  <c r="S38" i="1"/>
  <c r="R38" i="1"/>
  <c r="Q38" i="1"/>
  <c r="P38" i="1"/>
  <c r="O38" i="1"/>
  <c r="N38" i="1"/>
  <c r="M38" i="1"/>
  <c r="L38" i="1"/>
  <c r="K38" i="1"/>
  <c r="S37" i="1"/>
  <c r="Q37" i="1"/>
  <c r="R37" i="1" s="1"/>
  <c r="P37" i="1"/>
  <c r="N37" i="1"/>
  <c r="O37" i="1" s="1"/>
  <c r="M37" i="1"/>
  <c r="K37" i="1"/>
  <c r="L37" i="1" s="1"/>
  <c r="R36" i="1"/>
  <c r="S36" i="1" s="1"/>
  <c r="Q36" i="1"/>
  <c r="O36" i="1"/>
  <c r="P36" i="1" s="1"/>
  <c r="N36" i="1"/>
  <c r="N39" i="1" s="1"/>
  <c r="L36" i="1"/>
  <c r="M36" i="1" s="1"/>
  <c r="K36" i="1"/>
  <c r="R35" i="1"/>
  <c r="O35" i="1"/>
  <c r="P35" i="1" s="1"/>
  <c r="P39" i="1" s="1"/>
  <c r="L35" i="1"/>
  <c r="M35" i="1" s="1"/>
  <c r="S31" i="1"/>
  <c r="R31" i="1"/>
  <c r="P31" i="1"/>
  <c r="O31" i="1"/>
  <c r="M31" i="1"/>
  <c r="L31" i="1"/>
  <c r="S29" i="1"/>
  <c r="R29" i="1"/>
  <c r="P29" i="1"/>
  <c r="O29" i="1"/>
  <c r="M29" i="1"/>
  <c r="L29" i="1"/>
  <c r="R28" i="1"/>
  <c r="S28" i="1" s="1"/>
  <c r="Q28" i="1"/>
  <c r="O28" i="1"/>
  <c r="P28" i="1" s="1"/>
  <c r="N28" i="1"/>
  <c r="L28" i="1"/>
  <c r="M28" i="1" s="1"/>
  <c r="K28" i="1"/>
  <c r="Q27" i="1"/>
  <c r="R27" i="1" s="1"/>
  <c r="S27" i="1" s="1"/>
  <c r="N27" i="1"/>
  <c r="O27" i="1" s="1"/>
  <c r="P27" i="1" s="1"/>
  <c r="L27" i="1"/>
  <c r="M27" i="1" s="1"/>
  <c r="K27" i="1"/>
  <c r="Q26" i="1"/>
  <c r="R26" i="1" s="1"/>
  <c r="S26" i="1" s="1"/>
  <c r="N26" i="1"/>
  <c r="O26" i="1" s="1"/>
  <c r="P26" i="1" s="1"/>
  <c r="K26" i="1"/>
  <c r="L26" i="1" s="1"/>
  <c r="M26" i="1" s="1"/>
  <c r="Q25" i="1"/>
  <c r="R25" i="1" s="1"/>
  <c r="S25" i="1" s="1"/>
  <c r="N25" i="1"/>
  <c r="O25" i="1" s="1"/>
  <c r="P25" i="1" s="1"/>
  <c r="K25" i="1"/>
  <c r="L25" i="1" s="1"/>
  <c r="M25" i="1" s="1"/>
  <c r="R24" i="1"/>
  <c r="S24" i="1" s="1"/>
  <c r="Q24" i="1"/>
  <c r="O24" i="1"/>
  <c r="N24" i="1"/>
  <c r="L24" i="1"/>
  <c r="K24" i="1"/>
  <c r="R23" i="1"/>
  <c r="S23" i="1" s="1"/>
  <c r="O23" i="1"/>
  <c r="P23" i="1" s="1"/>
  <c r="L23" i="1"/>
  <c r="M23" i="1" s="1"/>
  <c r="S22" i="1"/>
  <c r="R22" i="1"/>
  <c r="Q22" i="1"/>
  <c r="P22" i="1"/>
  <c r="O22" i="1"/>
  <c r="N22" i="1"/>
  <c r="M22" i="1"/>
  <c r="L22" i="1"/>
  <c r="K22" i="1"/>
  <c r="S21" i="1"/>
  <c r="R21" i="1"/>
  <c r="Q21" i="1"/>
  <c r="P21" i="1"/>
  <c r="O21" i="1"/>
  <c r="N21" i="1"/>
  <c r="M21" i="1"/>
  <c r="L21" i="1"/>
  <c r="K21" i="1"/>
  <c r="P19" i="1"/>
  <c r="O19" i="1"/>
  <c r="N19" i="1"/>
  <c r="M19" i="1"/>
  <c r="S18" i="1"/>
  <c r="R18" i="1"/>
  <c r="P18" i="1"/>
  <c r="O18" i="1"/>
  <c r="M18" i="1"/>
  <c r="L18" i="1"/>
  <c r="S17" i="1"/>
  <c r="S19" i="1" s="1"/>
  <c r="R17" i="1"/>
  <c r="R19" i="1" s="1"/>
  <c r="Q17" i="1"/>
  <c r="Q19" i="1" s="1"/>
  <c r="P17" i="1"/>
  <c r="O17" i="1"/>
  <c r="N17" i="1"/>
  <c r="M17" i="1"/>
  <c r="L17" i="1"/>
  <c r="L19" i="1" s="1"/>
  <c r="K17" i="1"/>
  <c r="K19" i="1" s="1"/>
  <c r="S14" i="1"/>
  <c r="R14" i="1"/>
  <c r="P14" i="1"/>
  <c r="O14" i="1"/>
  <c r="M14" i="1"/>
  <c r="L14" i="1"/>
  <c r="Q12" i="1"/>
  <c r="R12" i="1" s="1"/>
  <c r="S12" i="1" s="1"/>
  <c r="N12" i="1"/>
  <c r="O12" i="1" s="1"/>
  <c r="P12" i="1" s="1"/>
  <c r="K12" i="1"/>
  <c r="L12" i="1" s="1"/>
  <c r="M12" i="1" s="1"/>
  <c r="S11" i="1"/>
  <c r="R11" i="1"/>
  <c r="Q11" i="1"/>
  <c r="P11" i="1"/>
  <c r="O11" i="1"/>
  <c r="N11" i="1"/>
  <c r="M11" i="1"/>
  <c r="L11" i="1"/>
  <c r="K11" i="1"/>
  <c r="S10" i="1"/>
  <c r="R10" i="1"/>
  <c r="P10" i="1"/>
  <c r="O10" i="1"/>
  <c r="M10" i="1"/>
  <c r="L10" i="1"/>
  <c r="S9" i="1"/>
  <c r="R9" i="1"/>
  <c r="P9" i="1"/>
  <c r="O9" i="1"/>
  <c r="M9" i="1"/>
  <c r="L9" i="1"/>
  <c r="S8" i="1"/>
  <c r="R8" i="1"/>
  <c r="P8" i="1"/>
  <c r="O8" i="1"/>
  <c r="M8" i="1"/>
  <c r="L8" i="1"/>
  <c r="S7" i="1"/>
  <c r="R7" i="1"/>
  <c r="Q7" i="1"/>
  <c r="P7" i="1"/>
  <c r="O7" i="1"/>
  <c r="N7" i="1"/>
  <c r="M7" i="1"/>
  <c r="L7" i="1"/>
  <c r="K7" i="1"/>
  <c r="K13" i="1" s="1"/>
  <c r="K15" i="1" s="1"/>
  <c r="S6" i="1"/>
  <c r="R6" i="1"/>
  <c r="Q6" i="1"/>
  <c r="P6" i="1"/>
  <c r="O6" i="1"/>
  <c r="N6" i="1"/>
  <c r="N13" i="1" s="1"/>
  <c r="N15" i="1" s="1"/>
  <c r="M6" i="1"/>
  <c r="L6" i="1"/>
  <c r="K6" i="1"/>
  <c r="R5" i="1"/>
  <c r="O5" i="1"/>
  <c r="L5" i="1"/>
  <c r="J119" i="1"/>
  <c r="I119" i="1"/>
  <c r="H119" i="1"/>
  <c r="H118" i="1"/>
  <c r="I118" i="1" s="1"/>
  <c r="J118" i="1" s="1"/>
  <c r="I117" i="1"/>
  <c r="J117" i="1" s="1"/>
  <c r="H116" i="1"/>
  <c r="I116" i="1" s="1"/>
  <c r="J116" i="1" s="1"/>
  <c r="H115" i="1"/>
  <c r="I115" i="1" s="1"/>
  <c r="J115" i="1" s="1"/>
  <c r="H114" i="1"/>
  <c r="I114" i="1" s="1"/>
  <c r="J110" i="1"/>
  <c r="I110" i="1"/>
  <c r="I111" i="1" s="1"/>
  <c r="H110" i="1"/>
  <c r="H111" i="1" s="1"/>
  <c r="J109" i="1"/>
  <c r="I109" i="1"/>
  <c r="H109" i="1"/>
  <c r="J105" i="1"/>
  <c r="I105" i="1"/>
  <c r="H104" i="1"/>
  <c r="J103" i="1"/>
  <c r="I103" i="1"/>
  <c r="J102" i="1"/>
  <c r="I102" i="1"/>
  <c r="I101" i="1"/>
  <c r="J101" i="1" s="1"/>
  <c r="J104" i="1" s="1"/>
  <c r="I100" i="1"/>
  <c r="J100" i="1" s="1"/>
  <c r="I99" i="1"/>
  <c r="J99" i="1" s="1"/>
  <c r="H99" i="1"/>
  <c r="I97" i="1"/>
  <c r="J97" i="1" s="1"/>
  <c r="H97" i="1"/>
  <c r="J96" i="1"/>
  <c r="I96" i="1"/>
  <c r="J95" i="1"/>
  <c r="I95" i="1"/>
  <c r="H95" i="1"/>
  <c r="J94" i="1"/>
  <c r="I94" i="1"/>
  <c r="J93" i="1"/>
  <c r="I93" i="1"/>
  <c r="J92" i="1"/>
  <c r="I92" i="1"/>
  <c r="J91" i="1"/>
  <c r="I91" i="1"/>
  <c r="J90" i="1"/>
  <c r="I90" i="1"/>
  <c r="J89" i="1"/>
  <c r="I89" i="1"/>
  <c r="H89" i="1"/>
  <c r="I88" i="1"/>
  <c r="J88" i="1" s="1"/>
  <c r="H88" i="1"/>
  <c r="H98" i="1" s="1"/>
  <c r="J86" i="1"/>
  <c r="I86" i="1"/>
  <c r="J85" i="1"/>
  <c r="I85" i="1"/>
  <c r="H85" i="1"/>
  <c r="J82" i="1"/>
  <c r="I82" i="1"/>
  <c r="J81" i="1"/>
  <c r="I81" i="1"/>
  <c r="J80" i="1"/>
  <c r="I80" i="1"/>
  <c r="J79" i="1"/>
  <c r="I79" i="1"/>
  <c r="J78" i="1"/>
  <c r="I78" i="1"/>
  <c r="H78" i="1"/>
  <c r="I77" i="1"/>
  <c r="J77" i="1" s="1"/>
  <c r="I76" i="1"/>
  <c r="J76" i="1" s="1"/>
  <c r="J75" i="1"/>
  <c r="I75" i="1"/>
  <c r="H75" i="1"/>
  <c r="J74" i="1"/>
  <c r="I74" i="1"/>
  <c r="I83" i="1" s="1"/>
  <c r="H74" i="1"/>
  <c r="I73" i="1"/>
  <c r="J73" i="1" s="1"/>
  <c r="J72" i="1"/>
  <c r="I72" i="1"/>
  <c r="H72" i="1"/>
  <c r="I71" i="1"/>
  <c r="I70" i="1"/>
  <c r="J68" i="1"/>
  <c r="I68" i="1"/>
  <c r="H68" i="1"/>
  <c r="J67" i="1"/>
  <c r="I67" i="1"/>
  <c r="H67" i="1"/>
  <c r="H66" i="1"/>
  <c r="I66" i="1" s="1"/>
  <c r="J66" i="1" s="1"/>
  <c r="H65" i="1"/>
  <c r="I65" i="1" s="1"/>
  <c r="J65" i="1" s="1"/>
  <c r="J64" i="1"/>
  <c r="H64" i="1"/>
  <c r="H69" i="1" s="1"/>
  <c r="J63" i="1"/>
  <c r="I63" i="1"/>
  <c r="J60" i="1"/>
  <c r="J61" i="1" s="1"/>
  <c r="I60" i="1"/>
  <c r="I61" i="1" s="1"/>
  <c r="H60" i="1"/>
  <c r="H61" i="1" s="1"/>
  <c r="J57" i="1"/>
  <c r="J58" i="1" s="1"/>
  <c r="I57" i="1"/>
  <c r="I58" i="1" s="1"/>
  <c r="H57" i="1"/>
  <c r="H58" i="1" s="1"/>
  <c r="J50" i="1"/>
  <c r="I50" i="1"/>
  <c r="H50" i="1"/>
  <c r="H49" i="1"/>
  <c r="I49" i="1" s="1"/>
  <c r="J49" i="1" s="1"/>
  <c r="J48" i="1"/>
  <c r="I48" i="1"/>
  <c r="H48" i="1"/>
  <c r="H47" i="1"/>
  <c r="H51" i="1" s="1"/>
  <c r="J43" i="1"/>
  <c r="I43" i="1"/>
  <c r="H43" i="1"/>
  <c r="H44" i="1" s="1"/>
  <c r="J42" i="1"/>
  <c r="I42" i="1"/>
  <c r="J41" i="1"/>
  <c r="I41" i="1"/>
  <c r="H41" i="1"/>
  <c r="I40" i="1"/>
  <c r="J38" i="1"/>
  <c r="I38" i="1"/>
  <c r="H38" i="1"/>
  <c r="J37" i="1"/>
  <c r="H37" i="1"/>
  <c r="I37" i="1" s="1"/>
  <c r="I36" i="1"/>
  <c r="J36" i="1" s="1"/>
  <c r="H36" i="1"/>
  <c r="I35" i="1"/>
  <c r="J31" i="1"/>
  <c r="I31" i="1"/>
  <c r="J29" i="1"/>
  <c r="I29" i="1"/>
  <c r="I28" i="1"/>
  <c r="J28" i="1" s="1"/>
  <c r="H28" i="1"/>
  <c r="H27" i="1"/>
  <c r="I27" i="1" s="1"/>
  <c r="J27" i="1" s="1"/>
  <c r="H26" i="1"/>
  <c r="H25" i="1"/>
  <c r="I25" i="1" s="1"/>
  <c r="J25" i="1" s="1"/>
  <c r="I24" i="1"/>
  <c r="J24" i="1" s="1"/>
  <c r="H24" i="1"/>
  <c r="I23" i="1"/>
  <c r="J23" i="1" s="1"/>
  <c r="J22" i="1"/>
  <c r="I22" i="1"/>
  <c r="H22" i="1"/>
  <c r="J21" i="1"/>
  <c r="I21" i="1"/>
  <c r="H21" i="1"/>
  <c r="J18" i="1"/>
  <c r="I18" i="1"/>
  <c r="J17" i="1"/>
  <c r="J19" i="1" s="1"/>
  <c r="I17" i="1"/>
  <c r="H17" i="1"/>
  <c r="H19" i="1" s="1"/>
  <c r="J14" i="1"/>
  <c r="I14" i="1"/>
  <c r="H13" i="1"/>
  <c r="H15" i="1" s="1"/>
  <c r="H12" i="1"/>
  <c r="I12" i="1" s="1"/>
  <c r="J12" i="1" s="1"/>
  <c r="J11" i="1"/>
  <c r="I11" i="1"/>
  <c r="H11" i="1"/>
  <c r="J10" i="1"/>
  <c r="I10" i="1"/>
  <c r="J9" i="1"/>
  <c r="I9" i="1"/>
  <c r="J8" i="1"/>
  <c r="I8" i="1"/>
  <c r="J7" i="1"/>
  <c r="I7" i="1"/>
  <c r="H7" i="1"/>
  <c r="J6" i="1"/>
  <c r="I6" i="1"/>
  <c r="H6" i="1"/>
  <c r="I5" i="1"/>
  <c r="G119" i="1"/>
  <c r="F119" i="1"/>
  <c r="E119" i="1"/>
  <c r="E118" i="1"/>
  <c r="F117" i="1"/>
  <c r="G117" i="1" s="1"/>
  <c r="E116" i="1"/>
  <c r="F116" i="1" s="1"/>
  <c r="G116" i="1" s="1"/>
  <c r="E115" i="1"/>
  <c r="E114" i="1"/>
  <c r="F114" i="1" s="1"/>
  <c r="G110" i="1"/>
  <c r="G111" i="1" s="1"/>
  <c r="F110" i="1"/>
  <c r="F111" i="1" s="1"/>
  <c r="E110" i="1"/>
  <c r="E111" i="1" s="1"/>
  <c r="G109" i="1"/>
  <c r="F109" i="1"/>
  <c r="E109" i="1"/>
  <c r="G105" i="1"/>
  <c r="F105" i="1"/>
  <c r="E104" i="1"/>
  <c r="G103" i="1"/>
  <c r="F103" i="1"/>
  <c r="G102" i="1"/>
  <c r="F102" i="1"/>
  <c r="F104" i="1" s="1"/>
  <c r="F101" i="1"/>
  <c r="G101" i="1" s="1"/>
  <c r="F100" i="1"/>
  <c r="G100" i="1" s="1"/>
  <c r="F99" i="1"/>
  <c r="G99" i="1" s="1"/>
  <c r="E99" i="1"/>
  <c r="F97" i="1"/>
  <c r="G97" i="1" s="1"/>
  <c r="E97" i="1"/>
  <c r="G96" i="1"/>
  <c r="F96" i="1"/>
  <c r="G95" i="1"/>
  <c r="F95" i="1"/>
  <c r="E95" i="1"/>
  <c r="G94" i="1"/>
  <c r="F94" i="1"/>
  <c r="G93" i="1"/>
  <c r="F93" i="1"/>
  <c r="G92" i="1"/>
  <c r="F92" i="1"/>
  <c r="G91" i="1"/>
  <c r="F91" i="1"/>
  <c r="G90" i="1"/>
  <c r="F90" i="1"/>
  <c r="G89" i="1"/>
  <c r="F89" i="1"/>
  <c r="E89" i="1"/>
  <c r="F88" i="1"/>
  <c r="G88" i="1" s="1"/>
  <c r="E88" i="1"/>
  <c r="E98" i="1" s="1"/>
  <c r="G86" i="1"/>
  <c r="F86" i="1"/>
  <c r="G85" i="1"/>
  <c r="F85" i="1"/>
  <c r="E85" i="1"/>
  <c r="G82" i="1"/>
  <c r="F82" i="1"/>
  <c r="G81" i="1"/>
  <c r="F81" i="1"/>
  <c r="G80" i="1"/>
  <c r="F80" i="1"/>
  <c r="G79" i="1"/>
  <c r="F79" i="1"/>
  <c r="G78" i="1"/>
  <c r="F78" i="1"/>
  <c r="E78" i="1"/>
  <c r="F77" i="1"/>
  <c r="G77" i="1" s="1"/>
  <c r="F76" i="1"/>
  <c r="G76" i="1" s="1"/>
  <c r="G75" i="1"/>
  <c r="F75" i="1"/>
  <c r="E75" i="1"/>
  <c r="G74" i="1"/>
  <c r="F74" i="1"/>
  <c r="E74" i="1"/>
  <c r="F73" i="1"/>
  <c r="G73" i="1" s="1"/>
  <c r="G72" i="1"/>
  <c r="F72" i="1"/>
  <c r="E72" i="1"/>
  <c r="F71" i="1"/>
  <c r="F70" i="1"/>
  <c r="G68" i="1"/>
  <c r="F68" i="1"/>
  <c r="E68" i="1"/>
  <c r="G67" i="1"/>
  <c r="F67" i="1"/>
  <c r="E67" i="1"/>
  <c r="E66" i="1"/>
  <c r="F66" i="1" s="1"/>
  <c r="G66" i="1" s="1"/>
  <c r="E65" i="1"/>
  <c r="F65" i="1" s="1"/>
  <c r="G65" i="1" s="1"/>
  <c r="G64" i="1"/>
  <c r="E64" i="1"/>
  <c r="E69" i="1" s="1"/>
  <c r="G63" i="1"/>
  <c r="F63" i="1"/>
  <c r="G60" i="1"/>
  <c r="G61" i="1" s="1"/>
  <c r="F60" i="1"/>
  <c r="F61" i="1" s="1"/>
  <c r="E60" i="1"/>
  <c r="E61" i="1" s="1"/>
  <c r="G57" i="1"/>
  <c r="G58" i="1" s="1"/>
  <c r="F57" i="1"/>
  <c r="F58" i="1" s="1"/>
  <c r="E57" i="1"/>
  <c r="E58" i="1" s="1"/>
  <c r="G50" i="1"/>
  <c r="F50" i="1"/>
  <c r="E50" i="1"/>
  <c r="E49" i="1"/>
  <c r="F49" i="1" s="1"/>
  <c r="G49" i="1" s="1"/>
  <c r="G48" i="1"/>
  <c r="F48" i="1"/>
  <c r="E48" i="1"/>
  <c r="E47" i="1"/>
  <c r="E51" i="1" s="1"/>
  <c r="G43" i="1"/>
  <c r="F43" i="1"/>
  <c r="E43" i="1"/>
  <c r="E44" i="1" s="1"/>
  <c r="G42" i="1"/>
  <c r="F42" i="1"/>
  <c r="G41" i="1"/>
  <c r="F41" i="1"/>
  <c r="E41" i="1"/>
  <c r="F40" i="1"/>
  <c r="G38" i="1"/>
  <c r="F38" i="1"/>
  <c r="E38" i="1"/>
  <c r="E39" i="1" s="1"/>
  <c r="G37" i="1"/>
  <c r="E37" i="1"/>
  <c r="F37" i="1" s="1"/>
  <c r="F36" i="1"/>
  <c r="G36" i="1" s="1"/>
  <c r="E36" i="1"/>
  <c r="F35" i="1"/>
  <c r="G31" i="1"/>
  <c r="F31" i="1"/>
  <c r="G29" i="1"/>
  <c r="F29" i="1"/>
  <c r="F28" i="1"/>
  <c r="G28" i="1" s="1"/>
  <c r="E28" i="1"/>
  <c r="E27" i="1"/>
  <c r="F27" i="1" s="1"/>
  <c r="G27" i="1" s="1"/>
  <c r="E26" i="1"/>
  <c r="E25" i="1"/>
  <c r="F25" i="1" s="1"/>
  <c r="G25" i="1" s="1"/>
  <c r="F24" i="1"/>
  <c r="G24" i="1" s="1"/>
  <c r="E24" i="1"/>
  <c r="F23" i="1"/>
  <c r="G23" i="1" s="1"/>
  <c r="G22" i="1"/>
  <c r="F22" i="1"/>
  <c r="E22" i="1"/>
  <c r="G21" i="1"/>
  <c r="F21" i="1"/>
  <c r="E21" i="1"/>
  <c r="G18" i="1"/>
  <c r="F18" i="1"/>
  <c r="G17" i="1"/>
  <c r="G19" i="1" s="1"/>
  <c r="F17" i="1"/>
  <c r="E17" i="1"/>
  <c r="E19" i="1" s="1"/>
  <c r="G14" i="1"/>
  <c r="F14" i="1"/>
  <c r="E12" i="1"/>
  <c r="F12" i="1" s="1"/>
  <c r="G12" i="1" s="1"/>
  <c r="G11" i="1"/>
  <c r="F11" i="1"/>
  <c r="E11" i="1"/>
  <c r="G10" i="1"/>
  <c r="F10" i="1"/>
  <c r="G9" i="1"/>
  <c r="F9" i="1"/>
  <c r="G8" i="1"/>
  <c r="F8" i="1"/>
  <c r="G7" i="1"/>
  <c r="F7" i="1"/>
  <c r="E7" i="1"/>
  <c r="G6" i="1"/>
  <c r="F6" i="1"/>
  <c r="E6" i="1"/>
  <c r="E13" i="1" s="1"/>
  <c r="E15" i="1" s="1"/>
  <c r="F5" i="1"/>
  <c r="D119" i="1"/>
  <c r="C119" i="1"/>
  <c r="B119" i="1"/>
  <c r="B118" i="1"/>
  <c r="C118" i="1" s="1"/>
  <c r="D118" i="1" s="1"/>
  <c r="C117" i="1"/>
  <c r="D117" i="1" s="1"/>
  <c r="B116" i="1"/>
  <c r="C116" i="1" s="1"/>
  <c r="D116" i="1" s="1"/>
  <c r="B115" i="1"/>
  <c r="C115" i="1" s="1"/>
  <c r="D115" i="1" s="1"/>
  <c r="B114" i="1"/>
  <c r="C114" i="1" s="1"/>
  <c r="C111" i="1"/>
  <c r="B111" i="1"/>
  <c r="D110" i="1"/>
  <c r="D111" i="1" s="1"/>
  <c r="C110" i="1"/>
  <c r="B110" i="1"/>
  <c r="D109" i="1"/>
  <c r="C109" i="1"/>
  <c r="B109" i="1"/>
  <c r="D105" i="1"/>
  <c r="C105" i="1"/>
  <c r="B104" i="1"/>
  <c r="D103" i="1"/>
  <c r="C103" i="1"/>
  <c r="D102" i="1"/>
  <c r="C102" i="1"/>
  <c r="C101" i="1"/>
  <c r="D101" i="1" s="1"/>
  <c r="C100" i="1"/>
  <c r="D100" i="1" s="1"/>
  <c r="C99" i="1"/>
  <c r="D99" i="1" s="1"/>
  <c r="B99" i="1"/>
  <c r="C97" i="1"/>
  <c r="D97" i="1" s="1"/>
  <c r="B97" i="1"/>
  <c r="D96" i="1"/>
  <c r="C96" i="1"/>
  <c r="D95" i="1"/>
  <c r="C95" i="1"/>
  <c r="B95" i="1"/>
  <c r="D94" i="1"/>
  <c r="C94" i="1"/>
  <c r="D93" i="1"/>
  <c r="C93" i="1"/>
  <c r="D92" i="1"/>
  <c r="C92" i="1"/>
  <c r="D91" i="1"/>
  <c r="C91" i="1"/>
  <c r="D90" i="1"/>
  <c r="C90" i="1"/>
  <c r="D89" i="1"/>
  <c r="C89" i="1"/>
  <c r="B89" i="1"/>
  <c r="C88" i="1"/>
  <c r="D88" i="1" s="1"/>
  <c r="B88" i="1"/>
  <c r="B98" i="1" s="1"/>
  <c r="D86" i="1"/>
  <c r="C86" i="1"/>
  <c r="D85" i="1"/>
  <c r="C85" i="1"/>
  <c r="B85" i="1"/>
  <c r="D82" i="1"/>
  <c r="C82" i="1"/>
  <c r="D81" i="1"/>
  <c r="C81" i="1"/>
  <c r="D80" i="1"/>
  <c r="C80" i="1"/>
  <c r="D79" i="1"/>
  <c r="C79" i="1"/>
  <c r="D78" i="1"/>
  <c r="C78" i="1"/>
  <c r="B78" i="1"/>
  <c r="C77" i="1"/>
  <c r="D77" i="1" s="1"/>
  <c r="C76" i="1"/>
  <c r="D76" i="1" s="1"/>
  <c r="D75" i="1"/>
  <c r="C75" i="1"/>
  <c r="B75" i="1"/>
  <c r="D74" i="1"/>
  <c r="C74" i="1"/>
  <c r="B74" i="1"/>
  <c r="C73" i="1"/>
  <c r="D73" i="1" s="1"/>
  <c r="D72" i="1"/>
  <c r="C72" i="1"/>
  <c r="B72" i="1"/>
  <c r="C71" i="1"/>
  <c r="C70" i="1"/>
  <c r="D70" i="1" s="1"/>
  <c r="D68" i="1"/>
  <c r="C68" i="1"/>
  <c r="B68" i="1"/>
  <c r="D67" i="1"/>
  <c r="C67" i="1"/>
  <c r="B67" i="1"/>
  <c r="B66" i="1"/>
  <c r="C66" i="1" s="1"/>
  <c r="D66" i="1" s="1"/>
  <c r="B65" i="1"/>
  <c r="C65" i="1" s="1"/>
  <c r="D65" i="1" s="1"/>
  <c r="D64" i="1"/>
  <c r="B64" i="1"/>
  <c r="D63" i="1"/>
  <c r="C63" i="1"/>
  <c r="D60" i="1"/>
  <c r="D61" i="1" s="1"/>
  <c r="C60" i="1"/>
  <c r="C61" i="1" s="1"/>
  <c r="B60" i="1"/>
  <c r="B61" i="1" s="1"/>
  <c r="D57" i="1"/>
  <c r="D58" i="1" s="1"/>
  <c r="C57" i="1"/>
  <c r="C58" i="1" s="1"/>
  <c r="B57" i="1"/>
  <c r="B58" i="1" s="1"/>
  <c r="D50" i="1"/>
  <c r="C50" i="1"/>
  <c r="B50" i="1"/>
  <c r="B49" i="1"/>
  <c r="C49" i="1" s="1"/>
  <c r="D49" i="1" s="1"/>
  <c r="D48" i="1"/>
  <c r="C48" i="1"/>
  <c r="B48" i="1"/>
  <c r="B47" i="1"/>
  <c r="D43" i="1"/>
  <c r="C43" i="1"/>
  <c r="B43" i="1"/>
  <c r="D42" i="1"/>
  <c r="C42" i="1"/>
  <c r="D41" i="1"/>
  <c r="C41" i="1"/>
  <c r="B41" i="1"/>
  <c r="C40" i="1"/>
  <c r="D38" i="1"/>
  <c r="C38" i="1"/>
  <c r="B38" i="1"/>
  <c r="D37" i="1"/>
  <c r="B37" i="1"/>
  <c r="C37" i="1" s="1"/>
  <c r="C36" i="1"/>
  <c r="D36" i="1" s="1"/>
  <c r="B36" i="1"/>
  <c r="C35" i="1"/>
  <c r="D31" i="1"/>
  <c r="C31" i="1"/>
  <c r="D29" i="1"/>
  <c r="C29" i="1"/>
  <c r="C28" i="1"/>
  <c r="D28" i="1" s="1"/>
  <c r="B28" i="1"/>
  <c r="B27" i="1"/>
  <c r="C27" i="1" s="1"/>
  <c r="D27" i="1" s="1"/>
  <c r="B26" i="1"/>
  <c r="B25" i="1"/>
  <c r="C25" i="1" s="1"/>
  <c r="D25" i="1" s="1"/>
  <c r="C24" i="1"/>
  <c r="D24" i="1" s="1"/>
  <c r="B24" i="1"/>
  <c r="C23" i="1"/>
  <c r="D23" i="1" s="1"/>
  <c r="D22" i="1"/>
  <c r="C22" i="1"/>
  <c r="B22" i="1"/>
  <c r="D21" i="1"/>
  <c r="C21" i="1"/>
  <c r="B21" i="1"/>
  <c r="B19" i="1"/>
  <c r="D18" i="1"/>
  <c r="C18" i="1"/>
  <c r="D17" i="1"/>
  <c r="D19" i="1" s="1"/>
  <c r="C17" i="1"/>
  <c r="B17" i="1"/>
  <c r="D14" i="1"/>
  <c r="C14" i="1"/>
  <c r="B12" i="1"/>
  <c r="C12" i="1" s="1"/>
  <c r="D12" i="1" s="1"/>
  <c r="D11" i="1"/>
  <c r="C11" i="1"/>
  <c r="B11" i="1"/>
  <c r="D10" i="1"/>
  <c r="C10" i="1"/>
  <c r="D9" i="1"/>
  <c r="C9" i="1"/>
  <c r="D8" i="1"/>
  <c r="C8" i="1"/>
  <c r="D7" i="1"/>
  <c r="C7" i="1"/>
  <c r="B7" i="1"/>
  <c r="D6" i="1"/>
  <c r="C6" i="1"/>
  <c r="B6" i="1"/>
  <c r="C5" i="1"/>
  <c r="AB104" i="1" l="1"/>
  <c r="U114" i="1"/>
  <c r="U120" i="1" s="1"/>
  <c r="AL98" i="1"/>
  <c r="E45" i="1"/>
  <c r="F13" i="1"/>
  <c r="F15" i="1" s="1"/>
  <c r="Z69" i="1"/>
  <c r="Y98" i="1"/>
  <c r="H39" i="1"/>
  <c r="H45" i="1" s="1"/>
  <c r="N45" i="1"/>
  <c r="AI30" i="1"/>
  <c r="AI32" i="1" s="1"/>
  <c r="AI33" i="1" s="1"/>
  <c r="AI52" i="1" s="1"/>
  <c r="AB39" i="1"/>
  <c r="AB45" i="1" s="1"/>
  <c r="AB69" i="1"/>
  <c r="AA104" i="1"/>
  <c r="AH111" i="1"/>
  <c r="AL13" i="1"/>
  <c r="AL15" i="1" s="1"/>
  <c r="I104" i="1"/>
  <c r="L44" i="1"/>
  <c r="F44" i="1"/>
  <c r="I84" i="1"/>
  <c r="I87" i="1" s="1"/>
  <c r="J111" i="1"/>
  <c r="Q13" i="1"/>
  <c r="Q15" i="1" s="1"/>
  <c r="R44" i="1"/>
  <c r="R45" i="1" s="1"/>
  <c r="K106" i="1"/>
  <c r="R118" i="1"/>
  <c r="S118" i="1" s="1"/>
  <c r="V13" i="1"/>
  <c r="V15" i="1" s="1"/>
  <c r="W13" i="1"/>
  <c r="W15" i="1" s="1"/>
  <c r="AG13" i="1"/>
  <c r="AG15" i="1" s="1"/>
  <c r="AE13" i="1"/>
  <c r="AE15" i="1" s="1"/>
  <c r="Y30" i="1"/>
  <c r="Y32" i="1" s="1"/>
  <c r="Y33" i="1" s="1"/>
  <c r="AJ26" i="1"/>
  <c r="AK26" i="1" s="1"/>
  <c r="AL26" i="1" s="1"/>
  <c r="AM26" i="1" s="1"/>
  <c r="W39" i="1"/>
  <c r="W45" i="1" s="1"/>
  <c r="T51" i="1"/>
  <c r="AC69" i="1"/>
  <c r="AF98" i="1"/>
  <c r="AK118" i="1"/>
  <c r="AL118" i="1" s="1"/>
  <c r="AM118" i="1" s="1"/>
  <c r="AL44" i="1"/>
  <c r="O84" i="1"/>
  <c r="O87" i="1" s="1"/>
  <c r="D69" i="1"/>
  <c r="F19" i="1"/>
  <c r="G40" i="1"/>
  <c r="G44" i="1" s="1"/>
  <c r="G98" i="1"/>
  <c r="L13" i="1"/>
  <c r="L15" i="1" s="1"/>
  <c r="S30" i="1"/>
  <c r="R39" i="1"/>
  <c r="N51" i="1"/>
  <c r="N69" i="1"/>
  <c r="R83" i="1"/>
  <c r="R84" i="1" s="1"/>
  <c r="L98" i="1"/>
  <c r="X13" i="1"/>
  <c r="X15" i="1" s="1"/>
  <c r="Z13" i="1"/>
  <c r="Z15" i="1" s="1"/>
  <c r="AJ13" i="1"/>
  <c r="AJ15" i="1" s="1"/>
  <c r="AG39" i="1"/>
  <c r="AK44" i="1"/>
  <c r="AI83" i="1"/>
  <c r="AC120" i="1"/>
  <c r="AL69" i="1"/>
  <c r="Q51" i="1"/>
  <c r="K30" i="1"/>
  <c r="K32" i="1" s="1"/>
  <c r="K33" i="1" s="1"/>
  <c r="O39" i="1"/>
  <c r="O45" i="1" s="1"/>
  <c r="Q69" i="1"/>
  <c r="S73" i="1"/>
  <c r="N98" i="1"/>
  <c r="Y5" i="1"/>
  <c r="Y13" i="1" s="1"/>
  <c r="Y15" i="1" s="1"/>
  <c r="AI45" i="1"/>
  <c r="AH70" i="1"/>
  <c r="AD83" i="1"/>
  <c r="AD84" i="1" s="1"/>
  <c r="AD87" i="1" s="1"/>
  <c r="Z83" i="1"/>
  <c r="Z84" i="1" s="1"/>
  <c r="Z87" i="1" s="1"/>
  <c r="Z106" i="1" s="1"/>
  <c r="Z107" i="1" s="1"/>
  <c r="Z112" i="1" s="1"/>
  <c r="Z121" i="1" s="1"/>
  <c r="U83" i="1"/>
  <c r="AC98" i="1"/>
  <c r="AJ104" i="1"/>
  <c r="O104" i="1"/>
  <c r="B51" i="1"/>
  <c r="F98" i="1"/>
  <c r="E120" i="1"/>
  <c r="I19" i="1"/>
  <c r="R13" i="1"/>
  <c r="R15" i="1" s="1"/>
  <c r="R33" i="1" s="1"/>
  <c r="L30" i="1"/>
  <c r="L32" i="1" s="1"/>
  <c r="L33" i="1" s="1"/>
  <c r="L52" i="1" s="1"/>
  <c r="K83" i="1"/>
  <c r="K84" i="1" s="1"/>
  <c r="K87" i="1" s="1"/>
  <c r="O98" i="1"/>
  <c r="AA13" i="1"/>
  <c r="AA15" i="1" s="1"/>
  <c r="T32" i="1"/>
  <c r="T33" i="1" s="1"/>
  <c r="Z30" i="1"/>
  <c r="Z32" i="1" s="1"/>
  <c r="AE73" i="1"/>
  <c r="AE83" i="1" s="1"/>
  <c r="AG84" i="1"/>
  <c r="AG87" i="1" s="1"/>
  <c r="AE98" i="1"/>
  <c r="E106" i="1"/>
  <c r="E107" i="1" s="1"/>
  <c r="E112" i="1" s="1"/>
  <c r="E121" i="1" s="1"/>
  <c r="F39" i="1"/>
  <c r="B13" i="1"/>
  <c r="B15" i="1" s="1"/>
  <c r="C44" i="1"/>
  <c r="E30" i="1"/>
  <c r="E32" i="1" s="1"/>
  <c r="E33" i="1" s="1"/>
  <c r="E52" i="1" s="1"/>
  <c r="I39" i="1"/>
  <c r="I98" i="1"/>
  <c r="N32" i="1"/>
  <c r="N33" i="1" s="1"/>
  <c r="N52" i="1" s="1"/>
  <c r="N30" i="1"/>
  <c r="Q98" i="1"/>
  <c r="Q106" i="1" s="1"/>
  <c r="Q107" i="1" s="1"/>
  <c r="Q112" i="1" s="1"/>
  <c r="Q121" i="1" s="1"/>
  <c r="AA44" i="1"/>
  <c r="AG83" i="1"/>
  <c r="T84" i="1"/>
  <c r="T87" i="1" s="1"/>
  <c r="O83" i="1"/>
  <c r="Y35" i="1"/>
  <c r="Y39" i="1" s="1"/>
  <c r="Y45" i="1" s="1"/>
  <c r="J98" i="1"/>
  <c r="K39" i="1"/>
  <c r="E83" i="1"/>
  <c r="E84" i="1" s="1"/>
  <c r="E87" i="1" s="1"/>
  <c r="L39" i="1"/>
  <c r="L45" i="1" s="1"/>
  <c r="S98" i="1"/>
  <c r="P111" i="1"/>
  <c r="AB19" i="1"/>
  <c r="AJ19" i="1"/>
  <c r="AD30" i="1"/>
  <c r="AD32" i="1" s="1"/>
  <c r="Z51" i="1"/>
  <c r="T111" i="1"/>
  <c r="AD111" i="1"/>
  <c r="U118" i="1"/>
  <c r="V118" i="1" s="1"/>
  <c r="AL19" i="1"/>
  <c r="I44" i="1"/>
  <c r="C39" i="1"/>
  <c r="F83" i="1"/>
  <c r="G104" i="1"/>
  <c r="F118" i="1"/>
  <c r="G118" i="1" s="1"/>
  <c r="H32" i="1"/>
  <c r="H33" i="1" s="1"/>
  <c r="H52" i="1" s="1"/>
  <c r="H30" i="1"/>
  <c r="H83" i="1"/>
  <c r="H84" i="1" s="1"/>
  <c r="H87" i="1" s="1"/>
  <c r="H106" i="1" s="1"/>
  <c r="H107" i="1" s="1"/>
  <c r="H112" i="1" s="1"/>
  <c r="Q30" i="1"/>
  <c r="N83" i="1"/>
  <c r="N84" i="1" s="1"/>
  <c r="N87" i="1" s="1"/>
  <c r="M104" i="1"/>
  <c r="Q111" i="1"/>
  <c r="N120" i="1"/>
  <c r="AK13" i="1"/>
  <c r="AK15" i="1" s="1"/>
  <c r="AK23" i="1"/>
  <c r="AL23" i="1" s="1"/>
  <c r="AE24" i="1"/>
  <c r="AC30" i="1"/>
  <c r="AC32" i="1" s="1"/>
  <c r="X44" i="1"/>
  <c r="X45" i="1" s="1"/>
  <c r="AC51" i="1"/>
  <c r="AK69" i="1"/>
  <c r="AD98" i="1"/>
  <c r="U111" i="1"/>
  <c r="AE111" i="1"/>
  <c r="X118" i="1"/>
  <c r="Y118" i="1" s="1"/>
  <c r="AM111" i="1"/>
  <c r="AM69" i="1"/>
  <c r="AM5" i="1"/>
  <c r="AM13" i="1" s="1"/>
  <c r="AM15" i="1" s="1"/>
  <c r="AM36" i="1"/>
  <c r="AM40" i="1"/>
  <c r="AM44" i="1" s="1"/>
  <c r="AL104" i="1"/>
  <c r="AM70" i="1"/>
  <c r="AM88" i="1"/>
  <c r="AM98" i="1" s="1"/>
  <c r="U51" i="1"/>
  <c r="V47" i="1"/>
  <c r="V51" i="1" s="1"/>
  <c r="AH30" i="1"/>
  <c r="AH32" i="1" s="1"/>
  <c r="AH13" i="1"/>
  <c r="AH15" i="1" s="1"/>
  <c r="AA51" i="1"/>
  <c r="V98" i="1"/>
  <c r="T106" i="1"/>
  <c r="T107" i="1" s="1"/>
  <c r="T112" i="1" s="1"/>
  <c r="T121" i="1" s="1"/>
  <c r="X30" i="1"/>
  <c r="X32" i="1" s="1"/>
  <c r="U44" i="1"/>
  <c r="V40" i="1"/>
  <c r="V44" i="1" s="1"/>
  <c r="V45" i="1" s="1"/>
  <c r="AI120" i="1"/>
  <c r="U30" i="1"/>
  <c r="U32" i="1" s="1"/>
  <c r="X47" i="1"/>
  <c r="W51" i="1"/>
  <c r="AF30" i="1"/>
  <c r="AF32" i="1" s="1"/>
  <c r="AF33" i="1" s="1"/>
  <c r="AA27" i="1"/>
  <c r="AB27" i="1" s="1"/>
  <c r="AB30" i="1" s="1"/>
  <c r="AB32" i="1" s="1"/>
  <c r="AE39" i="1"/>
  <c r="AA39" i="1"/>
  <c r="AA45" i="1" s="1"/>
  <c r="AA64" i="1"/>
  <c r="AA69" i="1" s="1"/>
  <c r="Y84" i="1"/>
  <c r="Y87" i="1" s="1"/>
  <c r="V76" i="1"/>
  <c r="V83" i="1" s="1"/>
  <c r="V84" i="1" s="1"/>
  <c r="V114" i="1"/>
  <c r="V23" i="1"/>
  <c r="V30" i="1" s="1"/>
  <c r="V32" i="1" s="1"/>
  <c r="V33" i="1" s="1"/>
  <c r="AB5" i="1"/>
  <c r="AB13" i="1" s="1"/>
  <c r="AB15" i="1" s="1"/>
  <c r="U13" i="1"/>
  <c r="U15" i="1" s="1"/>
  <c r="U19" i="1"/>
  <c r="AB47" i="1"/>
  <c r="AB51" i="1" s="1"/>
  <c r="AH69" i="1"/>
  <c r="U65" i="1"/>
  <c r="V65" i="1" s="1"/>
  <c r="V69" i="1" s="1"/>
  <c r="V70" i="1"/>
  <c r="AB84" i="1"/>
  <c r="AB87" i="1" s="1"/>
  <c r="AB106" i="1" s="1"/>
  <c r="AB107" i="1" s="1"/>
  <c r="AB112" i="1" s="1"/>
  <c r="AH73" i="1"/>
  <c r="AH83" i="1" s="1"/>
  <c r="AH84" i="1" s="1"/>
  <c r="AD104" i="1"/>
  <c r="W30" i="1"/>
  <c r="AH35" i="1"/>
  <c r="AH39" i="1" s="1"/>
  <c r="AF39" i="1"/>
  <c r="AF45" i="1" s="1"/>
  <c r="AD44" i="1"/>
  <c r="AI84" i="1"/>
  <c r="AI87" i="1" s="1"/>
  <c r="AJ83" i="1"/>
  <c r="AJ84" i="1" s="1"/>
  <c r="AJ87" i="1" s="1"/>
  <c r="AJ106" i="1" s="1"/>
  <c r="AJ107" i="1" s="1"/>
  <c r="AJ112" i="1" s="1"/>
  <c r="AK73" i="1"/>
  <c r="U84" i="1"/>
  <c r="U87" i="1" s="1"/>
  <c r="AC39" i="1"/>
  <c r="AC45" i="1" s="1"/>
  <c r="AE40" i="1"/>
  <c r="AE44" i="1" s="1"/>
  <c r="AD47" i="1"/>
  <c r="AD64" i="1"/>
  <c r="AD69" i="1" s="1"/>
  <c r="AE71" i="1"/>
  <c r="V104" i="1"/>
  <c r="AB114" i="1"/>
  <c r="AE30" i="1"/>
  <c r="AE32" i="1" s="1"/>
  <c r="AE33" i="1" s="1"/>
  <c r="AK35" i="1"/>
  <c r="AG44" i="1"/>
  <c r="AG45" i="1" s="1"/>
  <c r="AJ44" i="1"/>
  <c r="AJ45" i="1" s="1"/>
  <c r="X69" i="1"/>
  <c r="AE69" i="1"/>
  <c r="X98" i="1"/>
  <c r="X104" i="1"/>
  <c r="AC13" i="1"/>
  <c r="AC15" i="1" s="1"/>
  <c r="AG30" i="1"/>
  <c r="U39" i="1"/>
  <c r="U45" i="1" s="1"/>
  <c r="T39" i="1"/>
  <c r="T45" i="1" s="1"/>
  <c r="AH40" i="1"/>
  <c r="AH44" i="1" s="1"/>
  <c r="AF51" i="1"/>
  <c r="Y69" i="1"/>
  <c r="AF69" i="1"/>
  <c r="AF106" i="1" s="1"/>
  <c r="AF107" i="1" s="1"/>
  <c r="AF112" i="1" s="1"/>
  <c r="AJ98" i="1"/>
  <c r="Y101" i="1"/>
  <c r="Y104" i="1" s="1"/>
  <c r="AD114" i="1"/>
  <c r="W32" i="1"/>
  <c r="W33" i="1" s="1"/>
  <c r="AG32" i="1"/>
  <c r="AG33" i="1" s="1"/>
  <c r="AG51" i="1"/>
  <c r="AH47" i="1"/>
  <c r="AH51" i="1" s="1"/>
  <c r="AK71" i="1"/>
  <c r="AL71" i="1" s="1"/>
  <c r="AM71" i="1" s="1"/>
  <c r="AC84" i="1"/>
  <c r="AC87" i="1" s="1"/>
  <c r="AC106" i="1" s="1"/>
  <c r="AC107" i="1" s="1"/>
  <c r="AC112" i="1" s="1"/>
  <c r="AC121" i="1" s="1"/>
  <c r="Y83" i="1"/>
  <c r="Z98" i="1"/>
  <c r="AK98" i="1"/>
  <c r="AD13" i="1"/>
  <c r="AD15" i="1" s="1"/>
  <c r="AI51" i="1"/>
  <c r="AI69" i="1"/>
  <c r="AI106" i="1" s="1"/>
  <c r="AI107" i="1" s="1"/>
  <c r="AI112" i="1" s="1"/>
  <c r="AI121" i="1" s="1"/>
  <c r="AA83" i="1"/>
  <c r="AA84" i="1" s="1"/>
  <c r="AA87" i="1" s="1"/>
  <c r="AA98" i="1"/>
  <c r="W111" i="1"/>
  <c r="AG111" i="1"/>
  <c r="AF120" i="1"/>
  <c r="AG114" i="1"/>
  <c r="AA118" i="1"/>
  <c r="AB118" i="1" s="1"/>
  <c r="X83" i="1"/>
  <c r="X84" i="1" s="1"/>
  <c r="X87" i="1" s="1"/>
  <c r="X114" i="1"/>
  <c r="AG64" i="1"/>
  <c r="AG69" i="1" s="1"/>
  <c r="W69" i="1"/>
  <c r="W106" i="1" s="1"/>
  <c r="W107" i="1" s="1"/>
  <c r="W112" i="1" s="1"/>
  <c r="W121" i="1" s="1"/>
  <c r="AH101" i="1"/>
  <c r="AH104" i="1" s="1"/>
  <c r="AD39" i="1"/>
  <c r="AJ47" i="1"/>
  <c r="AJ114" i="1"/>
  <c r="AB73" i="1"/>
  <c r="AB83" i="1" s="1"/>
  <c r="O13" i="1"/>
  <c r="O15" i="1" s="1"/>
  <c r="K45" i="1"/>
  <c r="K107" i="1"/>
  <c r="K112" i="1" s="1"/>
  <c r="K121" i="1" s="1"/>
  <c r="O69" i="1"/>
  <c r="O106" i="1" s="1"/>
  <c r="O107" i="1" s="1"/>
  <c r="O112" i="1" s="1"/>
  <c r="S83" i="1"/>
  <c r="O30" i="1"/>
  <c r="O32" i="1" s="1"/>
  <c r="M47" i="1"/>
  <c r="M51" i="1" s="1"/>
  <c r="L51" i="1"/>
  <c r="M69" i="1"/>
  <c r="R87" i="1"/>
  <c r="Q32" i="1"/>
  <c r="R69" i="1"/>
  <c r="P69" i="1"/>
  <c r="S84" i="1"/>
  <c r="M83" i="1"/>
  <c r="S32" i="1"/>
  <c r="M30" i="1"/>
  <c r="M32" i="1" s="1"/>
  <c r="M39" i="1"/>
  <c r="S69" i="1"/>
  <c r="R30" i="1"/>
  <c r="R32" i="1" s="1"/>
  <c r="M5" i="1"/>
  <c r="M13" i="1" s="1"/>
  <c r="M15" i="1" s="1"/>
  <c r="S35" i="1"/>
  <c r="S39" i="1" s="1"/>
  <c r="P40" i="1"/>
  <c r="P44" i="1" s="1"/>
  <c r="P45" i="1" s="1"/>
  <c r="P47" i="1"/>
  <c r="P51" i="1" s="1"/>
  <c r="S70" i="1"/>
  <c r="S87" i="1" s="1"/>
  <c r="L115" i="1"/>
  <c r="M115" i="1" s="1"/>
  <c r="P5" i="1"/>
  <c r="P13" i="1" s="1"/>
  <c r="P15" i="1" s="1"/>
  <c r="S40" i="1"/>
  <c r="S44" i="1" s="1"/>
  <c r="R47" i="1"/>
  <c r="M71" i="1"/>
  <c r="P88" i="1"/>
  <c r="P98" i="1" s="1"/>
  <c r="M114" i="1"/>
  <c r="L64" i="1"/>
  <c r="L69" i="1" s="1"/>
  <c r="M24" i="1"/>
  <c r="S5" i="1"/>
  <c r="S13" i="1" s="1"/>
  <c r="S15" i="1" s="1"/>
  <c r="P71" i="1"/>
  <c r="P84" i="1" s="1"/>
  <c r="P87" i="1" s="1"/>
  <c r="O114" i="1"/>
  <c r="P24" i="1"/>
  <c r="P30" i="1" s="1"/>
  <c r="P32" i="1" s="1"/>
  <c r="L83" i="1"/>
  <c r="L84" i="1" s="1"/>
  <c r="L87" i="1" s="1"/>
  <c r="R98" i="1"/>
  <c r="P101" i="1"/>
  <c r="P104" i="1" s="1"/>
  <c r="R114" i="1"/>
  <c r="M40" i="1"/>
  <c r="M44" i="1" s="1"/>
  <c r="S101" i="1"/>
  <c r="S104" i="1" s="1"/>
  <c r="J69" i="1"/>
  <c r="I45" i="1"/>
  <c r="J83" i="1"/>
  <c r="J30" i="1"/>
  <c r="J32" i="1" s="1"/>
  <c r="J114" i="1"/>
  <c r="J120" i="1" s="1"/>
  <c r="I120" i="1"/>
  <c r="I13" i="1"/>
  <c r="I15" i="1" s="1"/>
  <c r="I30" i="1"/>
  <c r="I32" i="1" s="1"/>
  <c r="J5" i="1"/>
  <c r="J13" i="1" s="1"/>
  <c r="J15" i="1" s="1"/>
  <c r="J35" i="1"/>
  <c r="J39" i="1" s="1"/>
  <c r="J45" i="1" s="1"/>
  <c r="I47" i="1"/>
  <c r="J70" i="1"/>
  <c r="H120" i="1"/>
  <c r="I64" i="1"/>
  <c r="I69" i="1" s="1"/>
  <c r="J71" i="1"/>
  <c r="I26" i="1"/>
  <c r="J26" i="1" s="1"/>
  <c r="J40" i="1"/>
  <c r="J44" i="1" s="1"/>
  <c r="G69" i="1"/>
  <c r="G114" i="1"/>
  <c r="G120" i="1" s="1"/>
  <c r="F120" i="1"/>
  <c r="G83" i="1"/>
  <c r="F84" i="1"/>
  <c r="F87" i="1" s="1"/>
  <c r="G5" i="1"/>
  <c r="G13" i="1" s="1"/>
  <c r="G15" i="1" s="1"/>
  <c r="F26" i="1"/>
  <c r="G26" i="1" s="1"/>
  <c r="G30" i="1" s="1"/>
  <c r="G32" i="1" s="1"/>
  <c r="F30" i="1"/>
  <c r="F32" i="1" s="1"/>
  <c r="F33" i="1" s="1"/>
  <c r="G35" i="1"/>
  <c r="G39" i="1" s="1"/>
  <c r="G45" i="1" s="1"/>
  <c r="F47" i="1"/>
  <c r="G70" i="1"/>
  <c r="F115" i="1"/>
  <c r="G115" i="1" s="1"/>
  <c r="F64" i="1"/>
  <c r="F69" i="1" s="1"/>
  <c r="G71" i="1"/>
  <c r="C19" i="1"/>
  <c r="C98" i="1"/>
  <c r="B30" i="1"/>
  <c r="B32" i="1" s="1"/>
  <c r="B33" i="1" s="1"/>
  <c r="B83" i="1"/>
  <c r="B84" i="1" s="1"/>
  <c r="B87" i="1" s="1"/>
  <c r="B106" i="1" s="1"/>
  <c r="B107" i="1" s="1"/>
  <c r="B112" i="1" s="1"/>
  <c r="B121" i="1" s="1"/>
  <c r="C83" i="1"/>
  <c r="C84" i="1" s="1"/>
  <c r="C87" i="1" s="1"/>
  <c r="D104" i="1"/>
  <c r="B44" i="1"/>
  <c r="C104" i="1"/>
  <c r="D98" i="1"/>
  <c r="B39" i="1"/>
  <c r="B69" i="1"/>
  <c r="C45" i="1"/>
  <c r="D83" i="1"/>
  <c r="D114" i="1"/>
  <c r="D120" i="1" s="1"/>
  <c r="C120" i="1"/>
  <c r="C13" i="1"/>
  <c r="C15" i="1" s="1"/>
  <c r="D5" i="1"/>
  <c r="D13" i="1" s="1"/>
  <c r="D15" i="1" s="1"/>
  <c r="C26" i="1"/>
  <c r="D26" i="1" s="1"/>
  <c r="D30" i="1" s="1"/>
  <c r="D32" i="1" s="1"/>
  <c r="C30" i="1"/>
  <c r="C32" i="1" s="1"/>
  <c r="D35" i="1"/>
  <c r="D39" i="1" s="1"/>
  <c r="C47" i="1"/>
  <c r="B120" i="1"/>
  <c r="C64" i="1"/>
  <c r="C69" i="1" s="1"/>
  <c r="D71" i="1"/>
  <c r="D84" i="1" s="1"/>
  <c r="D87" i="1" s="1"/>
  <c r="D106" i="1" s="1"/>
  <c r="D107" i="1" s="1"/>
  <c r="D112" i="1" s="1"/>
  <c r="D121" i="1" s="1"/>
  <c r="D40" i="1"/>
  <c r="D44" i="1" s="1"/>
  <c r="K52" i="1" l="1"/>
  <c r="T52" i="1"/>
  <c r="AK39" i="1"/>
  <c r="AK45" i="1" s="1"/>
  <c r="AL35" i="1"/>
  <c r="AH87" i="1"/>
  <c r="V120" i="1"/>
  <c r="AD33" i="1"/>
  <c r="AC33" i="1"/>
  <c r="AC52" i="1" s="1"/>
  <c r="N106" i="1"/>
  <c r="N107" i="1" s="1"/>
  <c r="N112" i="1" s="1"/>
  <c r="N121" i="1" s="1"/>
  <c r="W52" i="1"/>
  <c r="L106" i="1"/>
  <c r="L107" i="1" s="1"/>
  <c r="L112" i="1" s="1"/>
  <c r="AK30" i="1"/>
  <c r="AK32" i="1" s="1"/>
  <c r="AK33" i="1" s="1"/>
  <c r="AJ30" i="1"/>
  <c r="AJ32" i="1" s="1"/>
  <c r="AJ33" i="1" s="1"/>
  <c r="Z33" i="1"/>
  <c r="Z52" i="1" s="1"/>
  <c r="I106" i="1"/>
  <c r="I107" i="1" s="1"/>
  <c r="I112" i="1" s="1"/>
  <c r="I121" i="1" s="1"/>
  <c r="S45" i="1"/>
  <c r="AE45" i="1"/>
  <c r="X33" i="1"/>
  <c r="V52" i="1"/>
  <c r="AK83" i="1"/>
  <c r="AK84" i="1" s="1"/>
  <c r="AK87" i="1" s="1"/>
  <c r="AK106" i="1" s="1"/>
  <c r="AK107" i="1" s="1"/>
  <c r="AK112" i="1" s="1"/>
  <c r="AL73" i="1"/>
  <c r="AL30" i="1"/>
  <c r="AL32" i="1" s="1"/>
  <c r="AL33" i="1" s="1"/>
  <c r="AF121" i="1"/>
  <c r="AH33" i="1"/>
  <c r="AM23" i="1"/>
  <c r="AM30" i="1" s="1"/>
  <c r="AM32" i="1" s="1"/>
  <c r="AM33" i="1" s="1"/>
  <c r="AG106" i="1"/>
  <c r="AG107" i="1" s="1"/>
  <c r="AG112" i="1" s="1"/>
  <c r="Q33" i="1"/>
  <c r="Q52" i="1" s="1"/>
  <c r="AF52" i="1"/>
  <c r="AG52" i="1"/>
  <c r="B45" i="1"/>
  <c r="L120" i="1"/>
  <c r="F45" i="1"/>
  <c r="AG121" i="1"/>
  <c r="AE52" i="1"/>
  <c r="AB121" i="1"/>
  <c r="V106" i="1"/>
  <c r="V107" i="1" s="1"/>
  <c r="V112" i="1" s="1"/>
  <c r="V121" i="1" s="1"/>
  <c r="AB33" i="1"/>
  <c r="AB52" i="1" s="1"/>
  <c r="AE84" i="1"/>
  <c r="AE87" i="1" s="1"/>
  <c r="AE106" i="1" s="1"/>
  <c r="AE107" i="1" s="1"/>
  <c r="AE112" i="1" s="1"/>
  <c r="X106" i="1"/>
  <c r="X107" i="1" s="1"/>
  <c r="X112" i="1" s="1"/>
  <c r="V87" i="1"/>
  <c r="AK114" i="1"/>
  <c r="AJ120" i="1"/>
  <c r="AJ121" i="1" s="1"/>
  <c r="AD120" i="1"/>
  <c r="AE114" i="1"/>
  <c r="AE120" i="1" s="1"/>
  <c r="U69" i="1"/>
  <c r="U106" i="1" s="1"/>
  <c r="U107" i="1" s="1"/>
  <c r="U112" i="1" s="1"/>
  <c r="U121" i="1" s="1"/>
  <c r="AH106" i="1"/>
  <c r="AH107" i="1" s="1"/>
  <c r="AH112" i="1" s="1"/>
  <c r="AG120" i="1"/>
  <c r="AH114" i="1"/>
  <c r="AH120" i="1" s="1"/>
  <c r="AD106" i="1"/>
  <c r="AD107" i="1" s="1"/>
  <c r="AD112" i="1" s="1"/>
  <c r="AA120" i="1"/>
  <c r="AA106" i="1"/>
  <c r="AA107" i="1" s="1"/>
  <c r="AA112" i="1" s="1"/>
  <c r="AA121" i="1" s="1"/>
  <c r="AH45" i="1"/>
  <c r="AH52" i="1" s="1"/>
  <c r="AA30" i="1"/>
  <c r="AA32" i="1" s="1"/>
  <c r="AA33" i="1" s="1"/>
  <c r="AA52" i="1" s="1"/>
  <c r="AK47" i="1"/>
  <c r="AJ51" i="1"/>
  <c r="AD45" i="1"/>
  <c r="AD52" i="1" s="1"/>
  <c r="AD51" i="1"/>
  <c r="AE47" i="1"/>
  <c r="AE51" i="1" s="1"/>
  <c r="Y106" i="1"/>
  <c r="Y107" i="1" s="1"/>
  <c r="Y112" i="1" s="1"/>
  <c r="X120" i="1"/>
  <c r="Y114" i="1"/>
  <c r="Y120" i="1" s="1"/>
  <c r="X51" i="1"/>
  <c r="X52" i="1" s="1"/>
  <c r="Y47" i="1"/>
  <c r="Y51" i="1" s="1"/>
  <c r="Y52" i="1" s="1"/>
  <c r="AB120" i="1"/>
  <c r="U33" i="1"/>
  <c r="U52" i="1" s="1"/>
  <c r="P106" i="1"/>
  <c r="P107" i="1" s="1"/>
  <c r="P112" i="1" s="1"/>
  <c r="O33" i="1"/>
  <c r="O52" i="1" s="1"/>
  <c r="M120" i="1"/>
  <c r="R120" i="1"/>
  <c r="S114" i="1"/>
  <c r="S120" i="1" s="1"/>
  <c r="R106" i="1"/>
  <c r="R107" i="1" s="1"/>
  <c r="R112" i="1" s="1"/>
  <c r="R121" i="1" s="1"/>
  <c r="M33" i="1"/>
  <c r="M84" i="1"/>
  <c r="M87" i="1" s="1"/>
  <c r="M106" i="1" s="1"/>
  <c r="M107" i="1" s="1"/>
  <c r="M112" i="1" s="1"/>
  <c r="M121" i="1" s="1"/>
  <c r="P33" i="1"/>
  <c r="P52" i="1" s="1"/>
  <c r="S33" i="1"/>
  <c r="R51" i="1"/>
  <c r="R52" i="1" s="1"/>
  <c r="S47" i="1"/>
  <c r="S51" i="1" s="1"/>
  <c r="S106" i="1"/>
  <c r="S107" i="1" s="1"/>
  <c r="S112" i="1" s="1"/>
  <c r="O120" i="1"/>
  <c r="O121" i="1" s="1"/>
  <c r="P114" i="1"/>
  <c r="P120" i="1" s="1"/>
  <c r="M45" i="1"/>
  <c r="J33" i="1"/>
  <c r="I33" i="1"/>
  <c r="I51" i="1"/>
  <c r="J47" i="1"/>
  <c r="J51" i="1" s="1"/>
  <c r="J84" i="1"/>
  <c r="J87" i="1" s="1"/>
  <c r="J106" i="1" s="1"/>
  <c r="J107" i="1" s="1"/>
  <c r="J112" i="1" s="1"/>
  <c r="J121" i="1" s="1"/>
  <c r="H121" i="1"/>
  <c r="F51" i="1"/>
  <c r="G47" i="1"/>
  <c r="G51" i="1" s="1"/>
  <c r="G84" i="1"/>
  <c r="G87" i="1" s="1"/>
  <c r="G106" i="1" s="1"/>
  <c r="G107" i="1" s="1"/>
  <c r="G112" i="1" s="1"/>
  <c r="G121" i="1" s="1"/>
  <c r="F106" i="1"/>
  <c r="F107" i="1" s="1"/>
  <c r="F112" i="1" s="1"/>
  <c r="F121" i="1" s="1"/>
  <c r="G33" i="1"/>
  <c r="G52" i="1" s="1"/>
  <c r="D33" i="1"/>
  <c r="B52" i="1"/>
  <c r="C106" i="1"/>
  <c r="C107" i="1" s="1"/>
  <c r="C112" i="1" s="1"/>
  <c r="C121" i="1" s="1"/>
  <c r="C33" i="1"/>
  <c r="C51" i="1"/>
  <c r="D47" i="1"/>
  <c r="D51" i="1" s="1"/>
  <c r="D45" i="1"/>
  <c r="AK121" i="1" l="1"/>
  <c r="F52" i="1"/>
  <c r="P121" i="1"/>
  <c r="AK120" i="1"/>
  <c r="AL114" i="1"/>
  <c r="S52" i="1"/>
  <c r="AM35" i="1"/>
  <c r="AM39" i="1" s="1"/>
  <c r="AM45" i="1" s="1"/>
  <c r="AL39" i="1"/>
  <c r="AL45" i="1" s="1"/>
  <c r="AJ52" i="1"/>
  <c r="AL83" i="1"/>
  <c r="AL84" i="1" s="1"/>
  <c r="AL87" i="1" s="1"/>
  <c r="AL106" i="1" s="1"/>
  <c r="AL107" i="1" s="1"/>
  <c r="AL112" i="1" s="1"/>
  <c r="AM73" i="1"/>
  <c r="AM83" i="1" s="1"/>
  <c r="AM84" i="1" s="1"/>
  <c r="AM87" i="1" s="1"/>
  <c r="AM106" i="1" s="1"/>
  <c r="AM107" i="1" s="1"/>
  <c r="AM112" i="1" s="1"/>
  <c r="M52" i="1"/>
  <c r="AK51" i="1"/>
  <c r="AK52" i="1" s="1"/>
  <c r="AL47" i="1"/>
  <c r="L121" i="1"/>
  <c r="Y121" i="1"/>
  <c r="AD121" i="1"/>
  <c r="X121" i="1"/>
  <c r="AE121" i="1"/>
  <c r="AH121" i="1"/>
  <c r="S121" i="1"/>
  <c r="I52" i="1"/>
  <c r="J52" i="1"/>
  <c r="C52" i="1"/>
  <c r="D52" i="1"/>
  <c r="AM114" i="1" l="1"/>
  <c r="AM120" i="1" s="1"/>
  <c r="AM121" i="1" s="1"/>
  <c r="AL120" i="1"/>
  <c r="AM47" i="1"/>
  <c r="AM51" i="1" s="1"/>
  <c r="AM52" i="1" s="1"/>
  <c r="AL51" i="1"/>
  <c r="AL52" i="1" s="1"/>
  <c r="AL121" i="1"/>
</calcChain>
</file>

<file path=xl/sharedStrings.xml><?xml version="1.0" encoding="utf-8"?>
<sst xmlns="http://schemas.openxmlformats.org/spreadsheetml/2006/main" count="121" uniqueCount="121">
  <si>
    <t>ASSETS</t>
  </si>
  <si>
    <t xml:space="preserve">   Current Assets</t>
  </si>
  <si>
    <t xml:space="preserve">      Bank Accounts</t>
  </si>
  <si>
    <t xml:space="preserve">         10000 Cash in Banks</t>
  </si>
  <si>
    <t xml:space="preserve">            10200 PayPal Account</t>
  </si>
  <si>
    <t xml:space="preserve">         Total 10000 Cash in Banks</t>
  </si>
  <si>
    <t xml:space="preserve">         1072 Bill.com Money Out Clearing</t>
  </si>
  <si>
    <t xml:space="preserve">      Total Bank Accounts</t>
  </si>
  <si>
    <t xml:space="preserve">      Accounts Receivable</t>
  </si>
  <si>
    <t xml:space="preserve">         12000 Accounts Receivable (A/R)</t>
  </si>
  <si>
    <t xml:space="preserve">         Accounts Receivable (A/R) - GBP</t>
  </si>
  <si>
    <t xml:space="preserve">      Total Accounts Receivable</t>
  </si>
  <si>
    <t xml:space="preserve">      Other Current Assets</t>
  </si>
  <si>
    <t xml:space="preserve">         12999 Undeposited Funds</t>
  </si>
  <si>
    <t xml:space="preserve">         14000 Prepaid Expenses</t>
  </si>
  <si>
    <t xml:space="preserve">         15000 Other Current Assets</t>
  </si>
  <si>
    <t xml:space="preserve">            15100 Employee Advances</t>
  </si>
  <si>
    <t xml:space="preserve">            15200 Prepaid Bonus</t>
  </si>
  <si>
    <t xml:space="preserve">            15300 Other AR</t>
  </si>
  <si>
    <t xml:space="preserve">            15800 NYS UI Refund due</t>
  </si>
  <si>
    <t xml:space="preserve">            15999 Uncategorized Asset</t>
  </si>
  <si>
    <t xml:space="preserve">         Total 15000 Other Current Assets</t>
  </si>
  <si>
    <t xml:space="preserve">         Payroll Refunds</t>
  </si>
  <si>
    <t xml:space="preserve">      Total Other Current Assets</t>
  </si>
  <si>
    <t xml:space="preserve">   Total Current Assets</t>
  </si>
  <si>
    <t xml:space="preserve">   Fixed Assets</t>
  </si>
  <si>
    <t xml:space="preserve">      16000 Fixed Assets</t>
  </si>
  <si>
    <t xml:space="preserve">         16100 Software</t>
  </si>
  <si>
    <t xml:space="preserve">         16200 Computers &amp; Electronics</t>
  </si>
  <si>
    <t xml:space="preserve">         16300 Furniture &amp; Equipment</t>
  </si>
  <si>
    <t xml:space="preserve">      Total 16000 Fixed Assets</t>
  </si>
  <si>
    <t xml:space="preserve">      17000 Accumulated Depreciation</t>
  </si>
  <si>
    <t xml:space="preserve">         17100 Accum. Depr. - Software</t>
  </si>
  <si>
    <t xml:space="preserve">         17200 Accum. Depr. - Computers</t>
  </si>
  <si>
    <t xml:space="preserve">         17300 Accum. Depr. - Furn &amp; Equip</t>
  </si>
  <si>
    <t xml:space="preserve">      Total 17000 Accumulated Depreciation</t>
  </si>
  <si>
    <t xml:space="preserve">   Total Fixed Assets</t>
  </si>
  <si>
    <t xml:space="preserve">   Other Assets</t>
  </si>
  <si>
    <t xml:space="preserve">      19200 Goodwill - 2Comrads</t>
  </si>
  <si>
    <t xml:space="preserve">      19210 Accum. Amort. - Goodwill</t>
  </si>
  <si>
    <t xml:space="preserve">      19300 Loan Issuance Costs</t>
  </si>
  <si>
    <t xml:space="preserve">      19310 Accum. Amort - Loan Issuance Costs</t>
  </si>
  <si>
    <t xml:space="preserve">   Total Other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</si>
  <si>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</si>
  <si>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</si>
  <si>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</si>
  <si>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</si>
  <si>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</si>
  <si>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21000 Accounts Payable (A/P)</t>
  </si>
  <si>
    <t xml:space="preserve">         Total Accounts Payable</t>
  </si>
  <si>
    <t xml:space="preserve">         Credit Cards</t>
  </si>
  <si>
    <t xml:space="preserve">            22100 American Express Credit Card</t>
  </si>
  <si>
    <t xml:space="preserve">         Total Credit Cards</t>
  </si>
  <si>
    <t xml:space="preserve">         Other Current Liabilities</t>
  </si>
  <si>
    <t xml:space="preserve">            23000 Accrued Expenses</t>
  </si>
  <si>
    <t xml:space="preserve">               23100 General Accruals</t>
  </si>
  <si>
    <t xml:space="preserve">               23200 Due to Employees</t>
  </si>
  <si>
    <t xml:space="preserve">               23300 Due to SCP</t>
  </si>
  <si>
    <t xml:space="preserve">               23400 IRA Liability</t>
  </si>
  <si>
    <t xml:space="preserve">               23500 New York Sales Tax Payable</t>
  </si>
  <si>
    <t xml:space="preserve">            Total 23000 Accrued Expenses</t>
  </si>
  <si>
    <t xml:space="preserve">            24000 Payroll Liabilities</t>
  </si>
  <si>
    <t xml:space="preserve">               24200 Payroll Tax Payable</t>
  </si>
  <si>
    <t xml:space="preserve">                  24210 Federal Taxes Payable</t>
  </si>
  <si>
    <t xml:space="preserve">                  24220 State Taxes Payable</t>
  </si>
  <si>
    <t xml:space="preserve">                     24221 Utah Withholding Taxes</t>
  </si>
  <si>
    <t xml:space="preserve">                     24222 Utah SUI Payable</t>
  </si>
  <si>
    <t xml:space="preserve">                     24223 AZ Income Tax Payable</t>
  </si>
  <si>
    <t xml:space="preserve">                     24224 AZ SUI Payable</t>
  </si>
  <si>
    <t xml:space="preserve">                     24225 NC Income Taxes Payable</t>
  </si>
  <si>
    <t xml:space="preserve">                     24228 NY PFL</t>
  </si>
  <si>
    <t xml:space="preserve">                     24229 NY SDI</t>
  </si>
  <si>
    <t xml:space="preserve">                     24230 NYS Employment Taxes</t>
  </si>
  <si>
    <t xml:space="preserve">                     24231 NYS Income Tax</t>
  </si>
  <si>
    <t xml:space="preserve">                  Total 24220 State Taxes Payable</t>
  </si>
  <si>
    <t xml:space="preserve">               Total 24200 Payroll Tax Payable</t>
  </si>
  <si>
    <t xml:space="preserve">               24240 Employee portion of Health Insurance</t>
  </si>
  <si>
    <t xml:space="preserve">               NC Income Tax</t>
  </si>
  <si>
    <t xml:space="preserve">            Total 24000 Payroll Liabilities</t>
  </si>
  <si>
    <t xml:space="preserve">            25000 Deferred Revenue</t>
  </si>
  <si>
    <t xml:space="preserve">               25210 Def Rev-PostHaste (Annual)-New</t>
  </si>
  <si>
    <t xml:space="preserve">               25220 Def Rev-PostHaste (Annual)-Renew</t>
  </si>
  <si>
    <t xml:space="preserve">               25310 Def Rev-Hosting (Annual)-New</t>
  </si>
  <si>
    <t xml:space="preserve">               25320 Def Rev-Hosting (Annual)-Renew</t>
  </si>
  <si>
    <t xml:space="preserve">               25400 Def Rev-Consulting</t>
  </si>
  <si>
    <t xml:space="preserve">            Total 25000 Deferred Revenue</t>
  </si>
  <si>
    <t xml:space="preserve">            26150 Loan Payable - SCP Management, LLC (Z80)</t>
  </si>
  <si>
    <t xml:space="preserve">            26200 Notes Payable Current Portion</t>
  </si>
  <si>
    <t xml:space="preserve">               26205 RDC Loan Current Portion</t>
  </si>
  <si>
    <t xml:space="preserve">            Total 26200 Notes Payable Current Portion</t>
  </si>
  <si>
    <t xml:space="preserve">            Direct Deposit Payable</t>
  </si>
  <si>
    <t xml:space="preserve">         Total Other Current Liabilities</t>
  </si>
  <si>
    <t xml:space="preserve">      Total Current Liabilities</t>
  </si>
  <si>
    <t xml:space="preserve">      Long-Term Liabilities</t>
  </si>
  <si>
    <t xml:space="preserve">         28100 RDC Loan</t>
  </si>
  <si>
    <t xml:space="preserve">      Total Long-Term Liabilities</t>
  </si>
  <si>
    <t xml:space="preserve">   Total Liabilities</t>
  </si>
  <si>
    <t xml:space="preserve">   Equity</t>
  </si>
  <si>
    <t xml:space="preserve">      30000 Opening Balance Equity</t>
  </si>
  <si>
    <t xml:space="preserve">      31000 Common Stock</t>
  </si>
  <si>
    <t xml:space="preserve">      31500 Preferred Stock</t>
  </si>
  <si>
    <t xml:space="preserve">      32000 Paid-In Capital</t>
  </si>
  <si>
    <t xml:space="preserve">      39000 Retained Earnings</t>
  </si>
  <si>
    <t xml:space="preserve">      Net Income</t>
  </si>
  <si>
    <t xml:space="preserve">   Total Equity</t>
  </si>
  <si>
    <t>TOTAL LIABILITIES AND EQUITY</t>
  </si>
  <si>
    <t xml:space="preserve">            10100 Business Advantage Chk (2711)</t>
  </si>
  <si>
    <t xml:space="preserve">            10102 Business Savings (2133)</t>
  </si>
  <si>
    <t xml:space="preserve">            10103 Business Checking (8923) Profit</t>
  </si>
  <si>
    <t xml:space="preserve">            10104 Business Checking (8032) Trip</t>
  </si>
  <si>
    <t xml:space="preserve">            10105 Business Checking (8113)  Comp</t>
  </si>
  <si>
    <t xml:space="preserve">            10250 Co Acct.</t>
  </si>
  <si>
    <t xml:space="preserve">            15900 Due From Sam</t>
  </si>
  <si>
    <t xml:space="preserve">               25110 Def Rev- (Annual)-New</t>
  </si>
  <si>
    <t xml:space="preserve">               25120 Def Rev- (Annual)-Renew</t>
  </si>
  <si>
    <t xml:space="preserve">               25130 Def Rev- (Quarter)-New</t>
  </si>
  <si>
    <t xml:space="preserve">               25140 Def Rev- (Quarter)-Renew</t>
  </si>
  <si>
    <t xml:space="preserve">            26100 Loan Payable - Sam</t>
  </si>
  <si>
    <t xml:space="preserve">               26210 Promissory Note - Sam Current Portion</t>
  </si>
  <si>
    <t xml:space="preserve">         28200 Promissory Note - Sam</t>
  </si>
  <si>
    <t>Sunday, Feb 16th, 2025 03:52:07 PM GMT-7 - Accrual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</si>
</sst>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€"/>
    <numFmt numFmtId="165" formatCode="&quot;$&quot;* #,##0\ _€"/>
  </numFmts>
  <fonts count="4" x14ac:knownFonts="1">
    <font>
      <sz val="11"/>
      <color indexed="8"/>
      <name val="Aptos Narrow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17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5"/>
  <sheetViews>
    <sheetView tabSelected="1" workbookViewId="0">
      <selection activeCell="I12" sqref="I12"/>
    </sheetView>
  </sheetViews>
  <sheetFormatPr baseColWidth="10" defaultColWidth="8.83203125" defaultRowHeight="15" x14ac:dyDescent="0.2"/>
  <cols>
    <col min="1" max="1" width="53.33203125" customWidth="1"/>
    <col min="2" max="39" width="9.5" customWidth="1"/>
  </cols>
  <sheetData>
    <row r="1" spans="1:39" x14ac:dyDescent="0.2">
      <c r="A1" s="1"/>
      <c r="B1" s="9">
        <v>44562</v>
      </c>
      <c r="C1" s="9">
        <v>44593</v>
      </c>
      <c r="D1" s="9">
        <v>44621</v>
      </c>
      <c r="E1" s="9">
        <v>44652</v>
      </c>
      <c r="F1" s="9">
        <v>44682</v>
      </c>
      <c r="G1" s="9">
        <v>44713</v>
      </c>
      <c r="H1" s="9">
        <v>44743</v>
      </c>
      <c r="I1" s="9">
        <v>44774</v>
      </c>
      <c r="J1" s="9">
        <v>44805</v>
      </c>
      <c r="K1" s="9">
        <v>44835</v>
      </c>
      <c r="L1" s="9">
        <v>44866</v>
      </c>
      <c r="M1" s="9">
        <v>44896</v>
      </c>
      <c r="N1" s="9">
        <v>44927</v>
      </c>
      <c r="O1" s="9">
        <v>44958</v>
      </c>
      <c r="P1" s="9">
        <v>44986</v>
      </c>
      <c r="Q1" s="9">
        <v>45017</v>
      </c>
      <c r="R1" s="9">
        <v>45047</v>
      </c>
      <c r="S1" s="9">
        <v>45078</v>
      </c>
      <c r="T1" s="9">
        <v>45108</v>
      </c>
      <c r="U1" s="9">
        <v>45139</v>
      </c>
      <c r="V1" s="9">
        <v>45170</v>
      </c>
      <c r="W1" s="9">
        <v>45200</v>
      </c>
      <c r="X1" s="9">
        <v>45231</v>
      </c>
      <c r="Y1" s="9">
        <v>45261</v>
      </c>
      <c r="Z1" s="9">
        <v>45292</v>
      </c>
      <c r="AA1" s="9">
        <v>45323</v>
      </c>
      <c r="AB1" s="9">
        <v>45352</v>
      </c>
      <c r="AC1" s="9">
        <v>45383</v>
      </c>
      <c r="AD1" s="9">
        <v>45413</v>
      </c>
      <c r="AE1" s="9">
        <v>45444</v>
      </c>
      <c r="AF1" s="9">
        <v>45474</v>
      </c>
      <c r="AG1" s="9">
        <v>45505</v>
      </c>
      <c r="AH1" s="9">
        <v>45536</v>
      </c>
      <c r="AI1" s="9">
        <v>45566</v>
      </c>
      <c r="AJ1" s="9">
        <v>45597</v>
      </c>
      <c r="AK1" s="9">
        <v>45627</v>
      </c>
      <c r="AL1" s="9">
        <v>45658</v>
      </c>
      <c r="AM1" s="9">
        <v>45689</v>
      </c>
    </row>
    <row r="2" spans="1:39" x14ac:dyDescent="0.2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x14ac:dyDescent="0.2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x14ac:dyDescent="0.2">
      <c r="A4" s="2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39" x14ac:dyDescent="0.2">
      <c r="A5" s="2" t="s">
        <v>3</v>
      </c>
      <c r="B5" s="3"/>
      <c r="C5" s="4">
        <f>B5</f>
        <v>0</v>
      </c>
      <c r="D5" s="4">
        <f>C5</f>
        <v>0</v>
      </c>
      <c r="E5" s="3"/>
      <c r="F5" s="4">
        <f>E5</f>
        <v>0</v>
      </c>
      <c r="G5" s="4">
        <f>F5</f>
        <v>0</v>
      </c>
      <c r="H5" s="3"/>
      <c r="I5" s="4">
        <f>H5</f>
        <v>0</v>
      </c>
      <c r="J5" s="4">
        <f>I5</f>
        <v>0</v>
      </c>
      <c r="K5" s="3"/>
      <c r="L5" s="4">
        <f>K5</f>
        <v>0</v>
      </c>
      <c r="M5" s="4">
        <f>L5</f>
        <v>0</v>
      </c>
      <c r="N5" s="3"/>
      <c r="O5" s="4">
        <f>N5</f>
        <v>0</v>
      </c>
      <c r="P5" s="4">
        <f>O5</f>
        <v>0</v>
      </c>
      <c r="Q5" s="3"/>
      <c r="R5" s="4">
        <f>Q5</f>
        <v>0</v>
      </c>
      <c r="S5" s="4">
        <f>R5</f>
        <v>0</v>
      </c>
      <c r="T5" s="3"/>
      <c r="U5" s="4">
        <f>T5</f>
        <v>0</v>
      </c>
      <c r="V5" s="4">
        <f>U5</f>
        <v>0</v>
      </c>
      <c r="W5" s="3"/>
      <c r="X5" s="4">
        <f>W5</f>
        <v>0</v>
      </c>
      <c r="Y5" s="4">
        <f>X5</f>
        <v>0</v>
      </c>
      <c r="Z5" s="3"/>
      <c r="AA5" s="4">
        <f>Z5</f>
        <v>0</v>
      </c>
      <c r="AB5" s="4">
        <f>AA5</f>
        <v>0</v>
      </c>
      <c r="AC5" s="3"/>
      <c r="AD5" s="4">
        <f>AC5</f>
        <v>0</v>
      </c>
      <c r="AE5" s="4">
        <f>AD5</f>
        <v>0</v>
      </c>
      <c r="AF5" s="3"/>
      <c r="AG5" s="4">
        <f>AF5</f>
        <v>0</v>
      </c>
      <c r="AH5" s="4">
        <f>AG5</f>
        <v>0</v>
      </c>
      <c r="AI5" s="3"/>
      <c r="AJ5" s="4">
        <f>AI5</f>
        <v>0</v>
      </c>
      <c r="AK5" s="4">
        <f>AJ5</f>
        <v>0</v>
      </c>
      <c r="AL5" s="4">
        <f>AK5</f>
        <v>0</v>
      </c>
      <c r="AM5" s="4">
        <f>AL5</f>
        <v>0</v>
      </c>
    </row>
    <row r="6" spans="1:39" x14ac:dyDescent="0.2">
      <c r="A6" s="2" t="s">
        <v>106</v>
      </c>
      <c r="B6" s="4">
        <f>16865.65</f>
        <v>16865.650000000001</v>
      </c>
      <c r="C6" s="4">
        <f>61693.6</f>
        <v>61693.599999999999</v>
      </c>
      <c r="D6" s="4">
        <f>59258.83</f>
        <v>59258.83</v>
      </c>
      <c r="E6" s="4">
        <f>16865.65</f>
        <v>16865.650000000001</v>
      </c>
      <c r="F6" s="4">
        <f>61693.6</f>
        <v>61693.599999999999</v>
      </c>
      <c r="G6" s="4">
        <f>59258.83</f>
        <v>59258.83</v>
      </c>
      <c r="H6" s="4">
        <f>16865.65</f>
        <v>16865.650000000001</v>
      </c>
      <c r="I6" s="4">
        <f>61693.6</f>
        <v>61693.599999999999</v>
      </c>
      <c r="J6" s="4">
        <f>59258.83</f>
        <v>59258.83</v>
      </c>
      <c r="K6" s="4">
        <f>16865.65</f>
        <v>16865.650000000001</v>
      </c>
      <c r="L6" s="4">
        <f>61693.6</f>
        <v>61693.599999999999</v>
      </c>
      <c r="M6" s="4">
        <f>59258.83</f>
        <v>59258.83</v>
      </c>
      <c r="N6" s="4">
        <f>16865.65</f>
        <v>16865.650000000001</v>
      </c>
      <c r="O6" s="4">
        <f>61693.6</f>
        <v>61693.599999999999</v>
      </c>
      <c r="P6" s="4">
        <f>59258.83</f>
        <v>59258.83</v>
      </c>
      <c r="Q6" s="4">
        <f>16865.65</f>
        <v>16865.650000000001</v>
      </c>
      <c r="R6" s="4">
        <f>61693.6</f>
        <v>61693.599999999999</v>
      </c>
      <c r="S6" s="4">
        <f>59258.83</f>
        <v>59258.83</v>
      </c>
      <c r="T6" s="4">
        <f>16865.65</f>
        <v>16865.650000000001</v>
      </c>
      <c r="U6" s="4">
        <f>61693.6</f>
        <v>61693.599999999999</v>
      </c>
      <c r="V6" s="4">
        <f>59258.83</f>
        <v>59258.83</v>
      </c>
      <c r="W6" s="4">
        <f>16865.65</f>
        <v>16865.650000000001</v>
      </c>
      <c r="X6" s="4">
        <f>61693.6</f>
        <v>61693.599999999999</v>
      </c>
      <c r="Y6" s="4">
        <f>59258.83</f>
        <v>59258.83</v>
      </c>
      <c r="Z6" s="4">
        <f>16865.65</f>
        <v>16865.650000000001</v>
      </c>
      <c r="AA6" s="4">
        <f>61693.6</f>
        <v>61693.599999999999</v>
      </c>
      <c r="AB6" s="4">
        <f>59258.83</f>
        <v>59258.83</v>
      </c>
      <c r="AC6" s="4">
        <f>16865.65</f>
        <v>16865.650000000001</v>
      </c>
      <c r="AD6" s="4">
        <f>61693.6</f>
        <v>61693.599999999999</v>
      </c>
      <c r="AE6" s="4">
        <f>59258.83</f>
        <v>59258.83</v>
      </c>
      <c r="AF6" s="4">
        <f>16865.65</f>
        <v>16865.650000000001</v>
      </c>
      <c r="AG6" s="4">
        <f>61693.6</f>
        <v>61693.599999999999</v>
      </c>
      <c r="AH6" s="4">
        <f>59258.83</f>
        <v>59258.83</v>
      </c>
      <c r="AI6" s="4">
        <f>16865.65</f>
        <v>16865.650000000001</v>
      </c>
      <c r="AJ6" s="4">
        <f>61693.6</f>
        <v>61693.599999999999</v>
      </c>
      <c r="AK6" s="4">
        <f>59258.83</f>
        <v>59258.83</v>
      </c>
      <c r="AL6" s="4">
        <f>61693.6</f>
        <v>61693.599999999999</v>
      </c>
      <c r="AM6" s="4">
        <f>59258.83</f>
        <v>59258.83</v>
      </c>
    </row>
    <row r="7" spans="1:39" x14ac:dyDescent="0.2">
      <c r="A7" s="2" t="s">
        <v>107</v>
      </c>
      <c r="B7" s="4">
        <f>3110.46</f>
        <v>3110.46</v>
      </c>
      <c r="C7" s="4">
        <f>3111.1</f>
        <v>3111.1</v>
      </c>
      <c r="D7" s="4">
        <f>11.11</f>
        <v>11.11</v>
      </c>
      <c r="E7" s="4">
        <f>3110.46</f>
        <v>3110.46</v>
      </c>
      <c r="F7" s="4">
        <f>3111.1</f>
        <v>3111.1</v>
      </c>
      <c r="G7" s="4">
        <f>11.11</f>
        <v>11.11</v>
      </c>
      <c r="H7" s="4">
        <f>3110.46</f>
        <v>3110.46</v>
      </c>
      <c r="I7" s="4">
        <f>3111.1</f>
        <v>3111.1</v>
      </c>
      <c r="J7" s="4">
        <f>11.11</f>
        <v>11.11</v>
      </c>
      <c r="K7" s="4">
        <f>3110.46</f>
        <v>3110.46</v>
      </c>
      <c r="L7" s="4">
        <f>3111.1</f>
        <v>3111.1</v>
      </c>
      <c r="M7" s="4">
        <f>11.11</f>
        <v>11.11</v>
      </c>
      <c r="N7" s="4">
        <f>3110.46</f>
        <v>3110.46</v>
      </c>
      <c r="O7" s="4">
        <f>3111.1</f>
        <v>3111.1</v>
      </c>
      <c r="P7" s="4">
        <f>11.11</f>
        <v>11.11</v>
      </c>
      <c r="Q7" s="4">
        <f>3110.46</f>
        <v>3110.46</v>
      </c>
      <c r="R7" s="4">
        <f>3111.1</f>
        <v>3111.1</v>
      </c>
      <c r="S7" s="4">
        <f>11.11</f>
        <v>11.11</v>
      </c>
      <c r="T7" s="4">
        <f>3110.46</f>
        <v>3110.46</v>
      </c>
      <c r="U7" s="4">
        <f>3111.1</f>
        <v>3111.1</v>
      </c>
      <c r="V7" s="4">
        <f>11.11</f>
        <v>11.11</v>
      </c>
      <c r="W7" s="4">
        <f>3110.46</f>
        <v>3110.46</v>
      </c>
      <c r="X7" s="4">
        <f>3111.1</f>
        <v>3111.1</v>
      </c>
      <c r="Y7" s="4">
        <f>11.11</f>
        <v>11.11</v>
      </c>
      <c r="Z7" s="4">
        <f>3110.46</f>
        <v>3110.46</v>
      </c>
      <c r="AA7" s="4">
        <f>3111.1</f>
        <v>3111.1</v>
      </c>
      <c r="AB7" s="4">
        <f>11.11</f>
        <v>11.11</v>
      </c>
      <c r="AC7" s="4">
        <f>3110.46</f>
        <v>3110.46</v>
      </c>
      <c r="AD7" s="4">
        <f>3111.1</f>
        <v>3111.1</v>
      </c>
      <c r="AE7" s="4">
        <f>11.11</f>
        <v>11.11</v>
      </c>
      <c r="AF7" s="4">
        <f>3110.46</f>
        <v>3110.46</v>
      </c>
      <c r="AG7" s="4">
        <f>3111.1</f>
        <v>3111.1</v>
      </c>
      <c r="AH7" s="4">
        <f>11.11</f>
        <v>11.11</v>
      </c>
      <c r="AI7" s="4">
        <f>3110.46</f>
        <v>3110.46</v>
      </c>
      <c r="AJ7" s="4">
        <f>3111.1</f>
        <v>3111.1</v>
      </c>
      <c r="AK7" s="4">
        <f>11.11</f>
        <v>11.11</v>
      </c>
      <c r="AL7" s="4">
        <f>3111.1</f>
        <v>3111.1</v>
      </c>
      <c r="AM7" s="4">
        <f>11.11</f>
        <v>11.11</v>
      </c>
    </row>
    <row r="8" spans="1:39" x14ac:dyDescent="0.2">
      <c r="A8" s="2" t="s">
        <v>108</v>
      </c>
      <c r="B8" s="3"/>
      <c r="C8" s="4">
        <f>B8</f>
        <v>0</v>
      </c>
      <c r="D8" s="4">
        <f>0</f>
        <v>0</v>
      </c>
      <c r="E8" s="3"/>
      <c r="F8" s="4">
        <f>E8</f>
        <v>0</v>
      </c>
      <c r="G8" s="4">
        <f>0</f>
        <v>0</v>
      </c>
      <c r="H8" s="3"/>
      <c r="I8" s="4">
        <f>H8</f>
        <v>0</v>
      </c>
      <c r="J8" s="4">
        <f>0</f>
        <v>0</v>
      </c>
      <c r="K8" s="3"/>
      <c r="L8" s="4">
        <f>K8</f>
        <v>0</v>
      </c>
      <c r="M8" s="4">
        <f>0</f>
        <v>0</v>
      </c>
      <c r="N8" s="3"/>
      <c r="O8" s="4">
        <f>N8</f>
        <v>0</v>
      </c>
      <c r="P8" s="4">
        <f>0</f>
        <v>0</v>
      </c>
      <c r="Q8" s="3"/>
      <c r="R8" s="4">
        <f>Q8</f>
        <v>0</v>
      </c>
      <c r="S8" s="4">
        <f>0</f>
        <v>0</v>
      </c>
      <c r="T8" s="3"/>
      <c r="U8" s="4">
        <f>T8</f>
        <v>0</v>
      </c>
      <c r="V8" s="4">
        <f>0</f>
        <v>0</v>
      </c>
      <c r="W8" s="3"/>
      <c r="X8" s="4">
        <f>W8</f>
        <v>0</v>
      </c>
      <c r="Y8" s="4">
        <f>0</f>
        <v>0</v>
      </c>
      <c r="Z8" s="3"/>
      <c r="AA8" s="4">
        <f>Z8</f>
        <v>0</v>
      </c>
      <c r="AB8" s="4">
        <f>0</f>
        <v>0</v>
      </c>
      <c r="AC8" s="3"/>
      <c r="AD8" s="4">
        <f>AC8</f>
        <v>0</v>
      </c>
      <c r="AE8" s="4">
        <f>0</f>
        <v>0</v>
      </c>
      <c r="AF8" s="3"/>
      <c r="AG8" s="4">
        <f>AF8</f>
        <v>0</v>
      </c>
      <c r="AH8" s="4">
        <f>0</f>
        <v>0</v>
      </c>
      <c r="AI8" s="3"/>
      <c r="AJ8" s="4">
        <f>AI8</f>
        <v>0</v>
      </c>
      <c r="AK8" s="4">
        <f>0</f>
        <v>0</v>
      </c>
      <c r="AL8" s="4">
        <f>AK8</f>
        <v>0</v>
      </c>
      <c r="AM8" s="4">
        <f>0</f>
        <v>0</v>
      </c>
    </row>
    <row r="9" spans="1:39" x14ac:dyDescent="0.2">
      <c r="A9" s="2" t="s">
        <v>109</v>
      </c>
      <c r="B9" s="3"/>
      <c r="C9" s="4">
        <f>B9</f>
        <v>0</v>
      </c>
      <c r="D9" s="4">
        <f>0</f>
        <v>0</v>
      </c>
      <c r="E9" s="3"/>
      <c r="F9" s="4">
        <f>E9</f>
        <v>0</v>
      </c>
      <c r="G9" s="4">
        <f>0</f>
        <v>0</v>
      </c>
      <c r="H9" s="3"/>
      <c r="I9" s="4">
        <f>H9</f>
        <v>0</v>
      </c>
      <c r="J9" s="4">
        <f>0</f>
        <v>0</v>
      </c>
      <c r="K9" s="3"/>
      <c r="L9" s="4">
        <f>K9</f>
        <v>0</v>
      </c>
      <c r="M9" s="4">
        <f>0</f>
        <v>0</v>
      </c>
      <c r="N9" s="3"/>
      <c r="O9" s="4">
        <f>N9</f>
        <v>0</v>
      </c>
      <c r="P9" s="4">
        <f>0</f>
        <v>0</v>
      </c>
      <c r="Q9" s="3"/>
      <c r="R9" s="4">
        <f>Q9</f>
        <v>0</v>
      </c>
      <c r="S9" s="4">
        <f>0</f>
        <v>0</v>
      </c>
      <c r="T9" s="3"/>
      <c r="U9" s="4">
        <f>T9</f>
        <v>0</v>
      </c>
      <c r="V9" s="4">
        <f>0</f>
        <v>0</v>
      </c>
      <c r="W9" s="3"/>
      <c r="X9" s="4">
        <f>W9</f>
        <v>0</v>
      </c>
      <c r="Y9" s="4">
        <f>0</f>
        <v>0</v>
      </c>
      <c r="Z9" s="3"/>
      <c r="AA9" s="4">
        <f>Z9</f>
        <v>0</v>
      </c>
      <c r="AB9" s="4">
        <f>0</f>
        <v>0</v>
      </c>
      <c r="AC9" s="3"/>
      <c r="AD9" s="4">
        <f>AC9</f>
        <v>0</v>
      </c>
      <c r="AE9" s="4">
        <f>0</f>
        <v>0</v>
      </c>
      <c r="AF9" s="3"/>
      <c r="AG9" s="4">
        <f>AF9</f>
        <v>0</v>
      </c>
      <c r="AH9" s="4">
        <f>0</f>
        <v>0</v>
      </c>
      <c r="AI9" s="3"/>
      <c r="AJ9" s="4">
        <f>AI9</f>
        <v>0</v>
      </c>
      <c r="AK9" s="4">
        <f>0</f>
        <v>0</v>
      </c>
      <c r="AL9" s="4">
        <f>AK9</f>
        <v>0</v>
      </c>
      <c r="AM9" s="4">
        <f>0</f>
        <v>0</v>
      </c>
    </row>
    <row r="10" spans="1:39" x14ac:dyDescent="0.2">
      <c r="A10" s="2" t="s">
        <v>110</v>
      </c>
      <c r="B10" s="3"/>
      <c r="C10" s="4">
        <f>B10</f>
        <v>0</v>
      </c>
      <c r="D10" s="4">
        <f>3588.5</f>
        <v>3588.5</v>
      </c>
      <c r="E10" s="3"/>
      <c r="F10" s="4">
        <f>E10</f>
        <v>0</v>
      </c>
      <c r="G10" s="4">
        <f>3588.5</f>
        <v>3588.5</v>
      </c>
      <c r="H10" s="3"/>
      <c r="I10" s="4">
        <f>H10</f>
        <v>0</v>
      </c>
      <c r="J10" s="4">
        <f>3588.5</f>
        <v>3588.5</v>
      </c>
      <c r="K10" s="3"/>
      <c r="L10" s="4">
        <f>K10</f>
        <v>0</v>
      </c>
      <c r="M10" s="4">
        <f>3588.5</f>
        <v>3588.5</v>
      </c>
      <c r="N10" s="3"/>
      <c r="O10" s="4">
        <f>N10</f>
        <v>0</v>
      </c>
      <c r="P10" s="4">
        <f>3588.5</f>
        <v>3588.5</v>
      </c>
      <c r="Q10" s="3"/>
      <c r="R10" s="4">
        <f>Q10</f>
        <v>0</v>
      </c>
      <c r="S10" s="4">
        <f>3588.5</f>
        <v>3588.5</v>
      </c>
      <c r="T10" s="3"/>
      <c r="U10" s="4">
        <f>T10</f>
        <v>0</v>
      </c>
      <c r="V10" s="4">
        <f>3588.5</f>
        <v>3588.5</v>
      </c>
      <c r="W10" s="3"/>
      <c r="X10" s="4">
        <f>W10</f>
        <v>0</v>
      </c>
      <c r="Y10" s="4">
        <f>3588.5</f>
        <v>3588.5</v>
      </c>
      <c r="Z10" s="3"/>
      <c r="AA10" s="4">
        <f>Z10</f>
        <v>0</v>
      </c>
      <c r="AB10" s="4">
        <f>3588.5</f>
        <v>3588.5</v>
      </c>
      <c r="AC10" s="3"/>
      <c r="AD10" s="4">
        <f>AC10</f>
        <v>0</v>
      </c>
      <c r="AE10" s="4">
        <f>3588.5</f>
        <v>3588.5</v>
      </c>
      <c r="AF10" s="3"/>
      <c r="AG10" s="4">
        <f>AF10</f>
        <v>0</v>
      </c>
      <c r="AH10" s="4">
        <f>3588.5</f>
        <v>3588.5</v>
      </c>
      <c r="AI10" s="3"/>
      <c r="AJ10" s="4">
        <f>AI10</f>
        <v>0</v>
      </c>
      <c r="AK10" s="4">
        <f>3588.5</f>
        <v>3588.5</v>
      </c>
      <c r="AL10" s="4">
        <f>AK10</f>
        <v>3588.5</v>
      </c>
      <c r="AM10" s="4">
        <f>3588.5</f>
        <v>3588.5</v>
      </c>
    </row>
    <row r="11" spans="1:39" x14ac:dyDescent="0.2">
      <c r="A11" s="2" t="s">
        <v>4</v>
      </c>
      <c r="B11" s="4">
        <f>9643.8</f>
        <v>9643.7999999999993</v>
      </c>
      <c r="C11" s="4">
        <f>848.43</f>
        <v>848.43</v>
      </c>
      <c r="D11" s="4">
        <f>1343.43</f>
        <v>1343.43</v>
      </c>
      <c r="E11" s="4">
        <f>9643.8</f>
        <v>9643.7999999999993</v>
      </c>
      <c r="F11" s="4">
        <f>848.43</f>
        <v>848.43</v>
      </c>
      <c r="G11" s="4">
        <f>1343.43</f>
        <v>1343.43</v>
      </c>
      <c r="H11" s="4">
        <f>9643.8</f>
        <v>9643.7999999999993</v>
      </c>
      <c r="I11" s="4">
        <f>848.43</f>
        <v>848.43</v>
      </c>
      <c r="J11" s="4">
        <f>1343.43</f>
        <v>1343.43</v>
      </c>
      <c r="K11" s="4">
        <f>9643.8</f>
        <v>9643.7999999999993</v>
      </c>
      <c r="L11" s="4">
        <f>848.43</f>
        <v>848.43</v>
      </c>
      <c r="M11" s="4">
        <f>1343.43</f>
        <v>1343.43</v>
      </c>
      <c r="N11" s="4">
        <f>9643.8</f>
        <v>9643.7999999999993</v>
      </c>
      <c r="O11" s="4">
        <f>848.43</f>
        <v>848.43</v>
      </c>
      <c r="P11" s="4">
        <f>1343.43</f>
        <v>1343.43</v>
      </c>
      <c r="Q11" s="4">
        <f>9643.8</f>
        <v>9643.7999999999993</v>
      </c>
      <c r="R11" s="4">
        <f>848.43</f>
        <v>848.43</v>
      </c>
      <c r="S11" s="4">
        <f>1343.43</f>
        <v>1343.43</v>
      </c>
      <c r="T11" s="4">
        <f>9643.8</f>
        <v>9643.7999999999993</v>
      </c>
      <c r="U11" s="4">
        <f>848.43</f>
        <v>848.43</v>
      </c>
      <c r="V11" s="4">
        <f>1343.43</f>
        <v>1343.43</v>
      </c>
      <c r="W11" s="4">
        <f>9643.8</f>
        <v>9643.7999999999993</v>
      </c>
      <c r="X11" s="4">
        <f>848.43</f>
        <v>848.43</v>
      </c>
      <c r="Y11" s="4">
        <f>1343.43</f>
        <v>1343.43</v>
      </c>
      <c r="Z11" s="4">
        <f>9643.8</f>
        <v>9643.7999999999993</v>
      </c>
      <c r="AA11" s="4">
        <f>848.43</f>
        <v>848.43</v>
      </c>
      <c r="AB11" s="4">
        <f>1343.43</f>
        <v>1343.43</v>
      </c>
      <c r="AC11" s="4">
        <f>9643.8</f>
        <v>9643.7999999999993</v>
      </c>
      <c r="AD11" s="4">
        <f>848.43</f>
        <v>848.43</v>
      </c>
      <c r="AE11" s="4">
        <f>1343.43</f>
        <v>1343.43</v>
      </c>
      <c r="AF11" s="4">
        <f>9643.8</f>
        <v>9643.7999999999993</v>
      </c>
      <c r="AG11" s="4">
        <f>848.43</f>
        <v>848.43</v>
      </c>
      <c r="AH11" s="4">
        <f>1343.43</f>
        <v>1343.43</v>
      </c>
      <c r="AI11" s="4">
        <f>9643.8</f>
        <v>9643.7999999999993</v>
      </c>
      <c r="AJ11" s="4">
        <f>848.43</f>
        <v>848.43</v>
      </c>
      <c r="AK11" s="4">
        <f>1343.43</f>
        <v>1343.43</v>
      </c>
      <c r="AL11" s="4">
        <f>848.43</f>
        <v>848.43</v>
      </c>
      <c r="AM11" s="4">
        <f>1343.43</f>
        <v>1343.43</v>
      </c>
    </row>
    <row r="12" spans="1:39" x14ac:dyDescent="0.2">
      <c r="A12" s="2" t="s">
        <v>111</v>
      </c>
      <c r="B12" s="4">
        <f>500</f>
        <v>500</v>
      </c>
      <c r="C12" s="4">
        <f>B12</f>
        <v>500</v>
      </c>
      <c r="D12" s="4">
        <f>C12</f>
        <v>500</v>
      </c>
      <c r="E12" s="4">
        <f>500</f>
        <v>500</v>
      </c>
      <c r="F12" s="4">
        <f>E12</f>
        <v>500</v>
      </c>
      <c r="G12" s="4">
        <f>F12</f>
        <v>500</v>
      </c>
      <c r="H12" s="4">
        <f>500</f>
        <v>500</v>
      </c>
      <c r="I12" s="4">
        <f>H12</f>
        <v>500</v>
      </c>
      <c r="J12" s="4">
        <f>I12</f>
        <v>500</v>
      </c>
      <c r="K12" s="4">
        <f>500</f>
        <v>500</v>
      </c>
      <c r="L12" s="4">
        <f>K12</f>
        <v>500</v>
      </c>
      <c r="M12" s="4">
        <f>L12</f>
        <v>500</v>
      </c>
      <c r="N12" s="4">
        <f>500</f>
        <v>500</v>
      </c>
      <c r="O12" s="4">
        <f>N12</f>
        <v>500</v>
      </c>
      <c r="P12" s="4">
        <f>O12</f>
        <v>500</v>
      </c>
      <c r="Q12" s="4">
        <f>500</f>
        <v>500</v>
      </c>
      <c r="R12" s="4">
        <f>Q12</f>
        <v>500</v>
      </c>
      <c r="S12" s="4">
        <f>R12</f>
        <v>500</v>
      </c>
      <c r="T12" s="4">
        <f>500</f>
        <v>500</v>
      </c>
      <c r="U12" s="4">
        <f>T12</f>
        <v>500</v>
      </c>
      <c r="V12" s="4">
        <f>U12</f>
        <v>500</v>
      </c>
      <c r="W12" s="4">
        <f>500</f>
        <v>500</v>
      </c>
      <c r="X12" s="4">
        <f>W12</f>
        <v>500</v>
      </c>
      <c r="Y12" s="4">
        <f>X12</f>
        <v>500</v>
      </c>
      <c r="Z12" s="4">
        <f>500</f>
        <v>500</v>
      </c>
      <c r="AA12" s="4">
        <f>Z12</f>
        <v>500</v>
      </c>
      <c r="AB12" s="4">
        <f>AA12</f>
        <v>500</v>
      </c>
      <c r="AC12" s="4">
        <f>500</f>
        <v>500</v>
      </c>
      <c r="AD12" s="4">
        <f>AC12</f>
        <v>500</v>
      </c>
      <c r="AE12" s="4">
        <f>AD12</f>
        <v>500</v>
      </c>
      <c r="AF12" s="4">
        <f>500</f>
        <v>500</v>
      </c>
      <c r="AG12" s="4">
        <f>AF12</f>
        <v>500</v>
      </c>
      <c r="AH12" s="4">
        <f>AG12</f>
        <v>500</v>
      </c>
      <c r="AI12" s="4">
        <f>500</f>
        <v>500</v>
      </c>
      <c r="AJ12" s="4">
        <f>AI12</f>
        <v>500</v>
      </c>
      <c r="AK12" s="4">
        <f>AJ12</f>
        <v>500</v>
      </c>
      <c r="AL12" s="4">
        <f>AK12</f>
        <v>500</v>
      </c>
      <c r="AM12" s="4">
        <f>AL12</f>
        <v>500</v>
      </c>
    </row>
    <row r="13" spans="1:39" x14ac:dyDescent="0.2">
      <c r="A13" s="2" t="s">
        <v>5</v>
      </c>
      <c r="B13" s="5">
        <f>(((((((B5)+(B6))+(B7))+(B8))+(B9))+(B10))+(B11))+(B12)</f>
        <v>30119.91</v>
      </c>
      <c r="C13" s="5">
        <f>(((((((C5)+(C6))+(C7))+(C8))+(C9))+(C10))+(C11))+(C12)</f>
        <v>66153.12999999999</v>
      </c>
      <c r="D13" s="5">
        <f>(((((((D5)+(D6))+(D7))+(D8))+(D9))+(D10))+(D11))+(D12)</f>
        <v>64701.87</v>
      </c>
      <c r="E13" s="5">
        <f>(((((((E5)+(E6))+(E7))+(E8))+(E9))+(E10))+(E11))+(E12)</f>
        <v>30119.91</v>
      </c>
      <c r="F13" s="5">
        <f>(((((((F5)+(F6))+(F7))+(F8))+(F9))+(F10))+(F11))+(F12)</f>
        <v>66153.12999999999</v>
      </c>
      <c r="G13" s="5">
        <f>(((((((G5)+(G6))+(G7))+(G8))+(G9))+(G10))+(G11))+(G12)</f>
        <v>64701.87</v>
      </c>
      <c r="H13" s="5">
        <f>(((((((H5)+(H6))+(H7))+(H8))+(H9))+(H10))+(H11))+(H12)</f>
        <v>30119.91</v>
      </c>
      <c r="I13" s="5">
        <f>(((((((I5)+(I6))+(I7))+(I8))+(I9))+(I10))+(I11))+(I12)</f>
        <v>66153.12999999999</v>
      </c>
      <c r="J13" s="5">
        <f>(((((((J5)+(J6))+(J7))+(J8))+(J9))+(J10))+(J11))+(J12)</f>
        <v>64701.87</v>
      </c>
      <c r="K13" s="5">
        <f>(((((((K5)+(K6))+(K7))+(K8))+(K9))+(K10))+(K11))+(K12)</f>
        <v>30119.91</v>
      </c>
      <c r="L13" s="5">
        <f>(((((((L5)+(L6))+(L7))+(L8))+(L9))+(L10))+(L11))+(L12)</f>
        <v>66153.12999999999</v>
      </c>
      <c r="M13" s="5">
        <f>(((((((M5)+(M6))+(M7))+(M8))+(M9))+(M10))+(M11))+(M12)</f>
        <v>64701.87</v>
      </c>
      <c r="N13" s="5">
        <f>(((((((N5)+(N6))+(N7))+(N8))+(N9))+(N10))+(N11))+(N12)</f>
        <v>30119.91</v>
      </c>
      <c r="O13" s="5">
        <f>(((((((O5)+(O6))+(O7))+(O8))+(O9))+(O10))+(O11))+(O12)</f>
        <v>66153.12999999999</v>
      </c>
      <c r="P13" s="5">
        <f>(((((((P5)+(P6))+(P7))+(P8))+(P9))+(P10))+(P11))+(P12)</f>
        <v>64701.87</v>
      </c>
      <c r="Q13" s="5">
        <f>(((((((Q5)+(Q6))+(Q7))+(Q8))+(Q9))+(Q10))+(Q11))+(Q12)</f>
        <v>30119.91</v>
      </c>
      <c r="R13" s="5">
        <f>(((((((R5)+(R6))+(R7))+(R8))+(R9))+(R10))+(R11))+(R12)</f>
        <v>66153.12999999999</v>
      </c>
      <c r="S13" s="5">
        <f>(((((((S5)+(S6))+(S7))+(S8))+(S9))+(S10))+(S11))+(S12)</f>
        <v>64701.87</v>
      </c>
      <c r="T13" s="5">
        <f>(((((((T5)+(T6))+(T7))+(T8))+(T9))+(T10))+(T11))+(T12)</f>
        <v>30119.91</v>
      </c>
      <c r="U13" s="5">
        <f>(((((((U5)+(U6))+(U7))+(U8))+(U9))+(U10))+(U11))+(U12)</f>
        <v>66153.12999999999</v>
      </c>
      <c r="V13" s="5">
        <f>(((((((V5)+(V6))+(V7))+(V8))+(V9))+(V10))+(V11))+(V12)</f>
        <v>64701.87</v>
      </c>
      <c r="W13" s="5">
        <f>(((((((W5)+(W6))+(W7))+(W8))+(W9))+(W10))+(W11))+(W12)</f>
        <v>30119.91</v>
      </c>
      <c r="X13" s="5">
        <f>(((((((X5)+(X6))+(X7))+(X8))+(X9))+(X10))+(X11))+(X12)</f>
        <v>66153.12999999999</v>
      </c>
      <c r="Y13" s="5">
        <f>(((((((Y5)+(Y6))+(Y7))+(Y8))+(Y9))+(Y10))+(Y11))+(Y12)</f>
        <v>64701.87</v>
      </c>
      <c r="Z13" s="5">
        <f>(((((((Z5)+(Z6))+(Z7))+(Z8))+(Z9))+(Z10))+(Z11))+(Z12)</f>
        <v>30119.91</v>
      </c>
      <c r="AA13" s="5">
        <f>(((((((AA5)+(AA6))+(AA7))+(AA8))+(AA9))+(AA10))+(AA11))+(AA12)</f>
        <v>66153.12999999999</v>
      </c>
      <c r="AB13" s="5">
        <f>(((((((AB5)+(AB6))+(AB7))+(AB8))+(AB9))+(AB10))+(AB11))+(AB12)</f>
        <v>64701.87</v>
      </c>
      <c r="AC13" s="5">
        <f>(((((((AC5)+(AC6))+(AC7))+(AC8))+(AC9))+(AC10))+(AC11))+(AC12)</f>
        <v>30119.91</v>
      </c>
      <c r="AD13" s="5">
        <f>(((((((AD5)+(AD6))+(AD7))+(AD8))+(AD9))+(AD10))+(AD11))+(AD12)</f>
        <v>66153.12999999999</v>
      </c>
      <c r="AE13" s="5">
        <f>(((((((AE5)+(AE6))+(AE7))+(AE8))+(AE9))+(AE10))+(AE11))+(AE12)</f>
        <v>64701.87</v>
      </c>
      <c r="AF13" s="5">
        <f>(((((((AF5)+(AF6))+(AF7))+(AF8))+(AF9))+(AF10))+(AF11))+(AF12)</f>
        <v>30119.91</v>
      </c>
      <c r="AG13" s="5">
        <f>(((((((AG5)+(AG6))+(AG7))+(AG8))+(AG9))+(AG10))+(AG11))+(AG12)</f>
        <v>66153.12999999999</v>
      </c>
      <c r="AH13" s="5">
        <f>(((((((AH5)+(AH6))+(AH7))+(AH8))+(AH9))+(AH10))+(AH11))+(AH12)</f>
        <v>64701.87</v>
      </c>
      <c r="AI13" s="5">
        <f>(((((((AI5)+(AI6))+(AI7))+(AI8))+(AI9))+(AI10))+(AI11))+(AI12)</f>
        <v>30119.91</v>
      </c>
      <c r="AJ13" s="5">
        <f>(((((((AJ5)+(AJ6))+(AJ7))+(AJ8))+(AJ9))+(AJ10))+(AJ11))+(AJ12)</f>
        <v>66153.12999999999</v>
      </c>
      <c r="AK13" s="5">
        <f>(((((((AK5)+(AK6))+(AK7))+(AK8))+(AK9))+(AK10))+(AK11))+(AK12)</f>
        <v>64701.87</v>
      </c>
      <c r="AL13" s="5">
        <f>(((((((AL5)+(AL6))+(AL7))+(AL8))+(AL9))+(AL10))+(AL11))+(AL12)</f>
        <v>69741.62999999999</v>
      </c>
      <c r="AM13" s="5">
        <f>(((((((AM5)+(AM6))+(AM7))+(AM8))+(AM9))+(AM10))+(AM11))+(AM12)</f>
        <v>64701.87</v>
      </c>
    </row>
    <row r="14" spans="1:39" x14ac:dyDescent="0.2">
      <c r="A14" s="2" t="s">
        <v>6</v>
      </c>
      <c r="B14" s="3"/>
      <c r="C14" s="4">
        <f>979</f>
        <v>979</v>
      </c>
      <c r="D14" s="4">
        <f>0</f>
        <v>0</v>
      </c>
      <c r="E14" s="3"/>
      <c r="F14" s="4">
        <f>979</f>
        <v>979</v>
      </c>
      <c r="G14" s="4">
        <f>0</f>
        <v>0</v>
      </c>
      <c r="H14" s="3"/>
      <c r="I14" s="4">
        <f>979</f>
        <v>979</v>
      </c>
      <c r="J14" s="4">
        <f>0</f>
        <v>0</v>
      </c>
      <c r="K14" s="3"/>
      <c r="L14" s="4">
        <f>979</f>
        <v>979</v>
      </c>
      <c r="M14" s="4">
        <f>0</f>
        <v>0</v>
      </c>
      <c r="N14" s="3"/>
      <c r="O14" s="4">
        <f>979</f>
        <v>979</v>
      </c>
      <c r="P14" s="4">
        <f>0</f>
        <v>0</v>
      </c>
      <c r="Q14" s="3"/>
      <c r="R14" s="4">
        <f>979</f>
        <v>979</v>
      </c>
      <c r="S14" s="4">
        <f>0</f>
        <v>0</v>
      </c>
      <c r="T14" s="3"/>
      <c r="U14" s="4">
        <f>979</f>
        <v>979</v>
      </c>
      <c r="V14" s="4">
        <f>0</f>
        <v>0</v>
      </c>
      <c r="W14" s="3"/>
      <c r="X14" s="4">
        <f>979</f>
        <v>979</v>
      </c>
      <c r="Y14" s="4">
        <f>0</f>
        <v>0</v>
      </c>
      <c r="Z14" s="3"/>
      <c r="AA14" s="4">
        <f>979</f>
        <v>979</v>
      </c>
      <c r="AB14" s="4">
        <f>0</f>
        <v>0</v>
      </c>
      <c r="AC14" s="3"/>
      <c r="AD14" s="4">
        <f>979</f>
        <v>979</v>
      </c>
      <c r="AE14" s="4">
        <f>0</f>
        <v>0</v>
      </c>
      <c r="AF14" s="3"/>
      <c r="AG14" s="4">
        <f>979</f>
        <v>979</v>
      </c>
      <c r="AH14" s="4">
        <f>0</f>
        <v>0</v>
      </c>
      <c r="AI14" s="3"/>
      <c r="AJ14" s="4">
        <f>979</f>
        <v>979</v>
      </c>
      <c r="AK14" s="4">
        <f>0</f>
        <v>0</v>
      </c>
      <c r="AL14" s="4">
        <f>979</f>
        <v>979</v>
      </c>
      <c r="AM14" s="4">
        <f>0</f>
        <v>0</v>
      </c>
    </row>
    <row r="15" spans="1:39" x14ac:dyDescent="0.2">
      <c r="A15" s="2" t="s">
        <v>7</v>
      </c>
      <c r="B15" s="5">
        <f>(B13)+(B14)</f>
        <v>30119.91</v>
      </c>
      <c r="C15" s="5">
        <f>(C13)+(C14)</f>
        <v>67132.12999999999</v>
      </c>
      <c r="D15" s="5">
        <f>(D13)+(D14)</f>
        <v>64701.87</v>
      </c>
      <c r="E15" s="5">
        <f>(E13)+(E14)</f>
        <v>30119.91</v>
      </c>
      <c r="F15" s="5">
        <f>(F13)+(F14)</f>
        <v>67132.12999999999</v>
      </c>
      <c r="G15" s="5">
        <f>(G13)+(G14)</f>
        <v>64701.87</v>
      </c>
      <c r="H15" s="5">
        <f>(H13)+(H14)</f>
        <v>30119.91</v>
      </c>
      <c r="I15" s="5">
        <f>(I13)+(I14)</f>
        <v>67132.12999999999</v>
      </c>
      <c r="J15" s="5">
        <f>(J13)+(J14)</f>
        <v>64701.87</v>
      </c>
      <c r="K15" s="5">
        <f>(K13)+(K14)</f>
        <v>30119.91</v>
      </c>
      <c r="L15" s="5">
        <f>(L13)+(L14)</f>
        <v>67132.12999999999</v>
      </c>
      <c r="M15" s="5">
        <f>(M13)+(M14)</f>
        <v>64701.87</v>
      </c>
      <c r="N15" s="5">
        <f>(N13)+(N14)</f>
        <v>30119.91</v>
      </c>
      <c r="O15" s="5">
        <f>(O13)+(O14)</f>
        <v>67132.12999999999</v>
      </c>
      <c r="P15" s="5">
        <f>(P13)+(P14)</f>
        <v>64701.87</v>
      </c>
      <c r="Q15" s="5">
        <f>(Q13)+(Q14)</f>
        <v>30119.91</v>
      </c>
      <c r="R15" s="5">
        <f>(R13)+(R14)</f>
        <v>67132.12999999999</v>
      </c>
      <c r="S15" s="5">
        <f>(S13)+(S14)</f>
        <v>64701.87</v>
      </c>
      <c r="T15" s="5">
        <f>(T13)+(T14)</f>
        <v>30119.91</v>
      </c>
      <c r="U15" s="5">
        <f>(U13)+(U14)</f>
        <v>67132.12999999999</v>
      </c>
      <c r="V15" s="5">
        <f>(V13)+(V14)</f>
        <v>64701.87</v>
      </c>
      <c r="W15" s="5">
        <f>(W13)+(W14)</f>
        <v>30119.91</v>
      </c>
      <c r="X15" s="5">
        <f>(X13)+(X14)</f>
        <v>67132.12999999999</v>
      </c>
      <c r="Y15" s="5">
        <f>(Y13)+(Y14)</f>
        <v>64701.87</v>
      </c>
      <c r="Z15" s="5">
        <f>(Z13)+(Z14)</f>
        <v>30119.91</v>
      </c>
      <c r="AA15" s="5">
        <f>(AA13)+(AA14)</f>
        <v>67132.12999999999</v>
      </c>
      <c r="AB15" s="5">
        <f>(AB13)+(AB14)</f>
        <v>64701.87</v>
      </c>
      <c r="AC15" s="5">
        <f>(AC13)+(AC14)</f>
        <v>30119.91</v>
      </c>
      <c r="AD15" s="5">
        <f>(AD13)+(AD14)</f>
        <v>67132.12999999999</v>
      </c>
      <c r="AE15" s="5">
        <f>(AE13)+(AE14)</f>
        <v>64701.87</v>
      </c>
      <c r="AF15" s="5">
        <f>(AF13)+(AF14)</f>
        <v>30119.91</v>
      </c>
      <c r="AG15" s="5">
        <f>(AG13)+(AG14)</f>
        <v>67132.12999999999</v>
      </c>
      <c r="AH15" s="5">
        <f>(AH13)+(AH14)</f>
        <v>64701.87</v>
      </c>
      <c r="AI15" s="5">
        <f>(AI13)+(AI14)</f>
        <v>30119.91</v>
      </c>
      <c r="AJ15" s="5">
        <f>(AJ13)+(AJ14)</f>
        <v>67132.12999999999</v>
      </c>
      <c r="AK15" s="5">
        <f>(AK13)+(AK14)</f>
        <v>64701.87</v>
      </c>
      <c r="AL15" s="5">
        <f>(AL13)+(AL14)</f>
        <v>70720.62999999999</v>
      </c>
      <c r="AM15" s="5">
        <f>(AM13)+(AM14)</f>
        <v>64701.87</v>
      </c>
    </row>
    <row r="16" spans="1:39" x14ac:dyDescent="0.2">
      <c r="A16" s="2" t="s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x14ac:dyDescent="0.2">
      <c r="A17" s="2" t="s">
        <v>9</v>
      </c>
      <c r="B17" s="4">
        <f>259213.18</f>
        <v>259213.18</v>
      </c>
      <c r="C17" s="4">
        <f>139820.58</f>
        <v>139820.57999999999</v>
      </c>
      <c r="D17" s="4">
        <f>200284.85</f>
        <v>200284.85</v>
      </c>
      <c r="E17" s="4">
        <f>259213.18</f>
        <v>259213.18</v>
      </c>
      <c r="F17" s="4">
        <f>139820.58</f>
        <v>139820.57999999999</v>
      </c>
      <c r="G17" s="4">
        <f>200284.85</f>
        <v>200284.85</v>
      </c>
      <c r="H17" s="4">
        <f>259213.18</f>
        <v>259213.18</v>
      </c>
      <c r="I17" s="4">
        <f>139820.58</f>
        <v>139820.57999999999</v>
      </c>
      <c r="J17" s="4">
        <f>200284.85</f>
        <v>200284.85</v>
      </c>
      <c r="K17" s="4">
        <f>259213.18</f>
        <v>259213.18</v>
      </c>
      <c r="L17" s="4">
        <f>139820.58</f>
        <v>139820.57999999999</v>
      </c>
      <c r="M17" s="4">
        <f>200284.85</f>
        <v>200284.85</v>
      </c>
      <c r="N17" s="4">
        <f>259213.18</f>
        <v>259213.18</v>
      </c>
      <c r="O17" s="4">
        <f>139820.58</f>
        <v>139820.57999999999</v>
      </c>
      <c r="P17" s="4">
        <f>200284.85</f>
        <v>200284.85</v>
      </c>
      <c r="Q17" s="4">
        <f>259213.18</f>
        <v>259213.18</v>
      </c>
      <c r="R17" s="4">
        <f>139820.58</f>
        <v>139820.57999999999</v>
      </c>
      <c r="S17" s="4">
        <f>200284.85</f>
        <v>200284.85</v>
      </c>
      <c r="T17" s="4">
        <f>259213.18</f>
        <v>259213.18</v>
      </c>
      <c r="U17" s="4">
        <f>139820.58</f>
        <v>139820.57999999999</v>
      </c>
      <c r="V17" s="4">
        <f>200284.85</f>
        <v>200284.85</v>
      </c>
      <c r="W17" s="4">
        <f>259213.18</f>
        <v>259213.18</v>
      </c>
      <c r="X17" s="4">
        <f>139820.58</f>
        <v>139820.57999999999</v>
      </c>
      <c r="Y17" s="4">
        <f>200284.85</f>
        <v>200284.85</v>
      </c>
      <c r="Z17" s="4">
        <f>259213.18</f>
        <v>259213.18</v>
      </c>
      <c r="AA17" s="4">
        <f>139820.58</f>
        <v>139820.57999999999</v>
      </c>
      <c r="AB17" s="4">
        <f>200284.85</f>
        <v>200284.85</v>
      </c>
      <c r="AC17" s="4">
        <f>259213.18</f>
        <v>259213.18</v>
      </c>
      <c r="AD17" s="4">
        <f>139820.58</f>
        <v>139820.57999999999</v>
      </c>
      <c r="AE17" s="4">
        <f>200284.85</f>
        <v>200284.85</v>
      </c>
      <c r="AF17" s="4">
        <f>259213.18</f>
        <v>259213.18</v>
      </c>
      <c r="AG17" s="4">
        <f>139820.58</f>
        <v>139820.57999999999</v>
      </c>
      <c r="AH17" s="4">
        <f>200284.85</f>
        <v>200284.85</v>
      </c>
      <c r="AI17" s="4">
        <f>259213.18</f>
        <v>259213.18</v>
      </c>
      <c r="AJ17" s="4">
        <f>139820.58</f>
        <v>139820.57999999999</v>
      </c>
      <c r="AK17" s="4">
        <f>200284.85</f>
        <v>200284.85</v>
      </c>
      <c r="AL17" s="4">
        <f>139820.58</f>
        <v>139820.57999999999</v>
      </c>
      <c r="AM17" s="4">
        <f>200284.85</f>
        <v>200284.85</v>
      </c>
    </row>
    <row r="18" spans="1:39" x14ac:dyDescent="0.2">
      <c r="A18" s="2" t="s">
        <v>10</v>
      </c>
      <c r="B18" s="3"/>
      <c r="C18" s="4">
        <f>B18</f>
        <v>0</v>
      </c>
      <c r="D18" s="4">
        <f>0</f>
        <v>0</v>
      </c>
      <c r="E18" s="3"/>
      <c r="F18" s="4">
        <f>E18</f>
        <v>0</v>
      </c>
      <c r="G18" s="4">
        <f>0</f>
        <v>0</v>
      </c>
      <c r="H18" s="3"/>
      <c r="I18" s="4">
        <f>H18</f>
        <v>0</v>
      </c>
      <c r="J18" s="4">
        <f>0</f>
        <v>0</v>
      </c>
      <c r="K18" s="3"/>
      <c r="L18" s="4">
        <f>K18</f>
        <v>0</v>
      </c>
      <c r="M18" s="4">
        <f>0</f>
        <v>0</v>
      </c>
      <c r="N18" s="3"/>
      <c r="O18" s="4">
        <f>N18</f>
        <v>0</v>
      </c>
      <c r="P18" s="4">
        <f>0</f>
        <v>0</v>
      </c>
      <c r="Q18" s="3"/>
      <c r="R18" s="4">
        <f>Q18</f>
        <v>0</v>
      </c>
      <c r="S18" s="4">
        <f>0</f>
        <v>0</v>
      </c>
      <c r="T18" s="3"/>
      <c r="U18" s="4">
        <f>T18</f>
        <v>0</v>
      </c>
      <c r="V18" s="4">
        <f>0</f>
        <v>0</v>
      </c>
      <c r="W18" s="3"/>
      <c r="X18" s="4">
        <f>W18</f>
        <v>0</v>
      </c>
      <c r="Y18" s="4">
        <f>0</f>
        <v>0</v>
      </c>
      <c r="Z18" s="3"/>
      <c r="AA18" s="4">
        <f>Z18</f>
        <v>0</v>
      </c>
      <c r="AB18" s="4">
        <f>0</f>
        <v>0</v>
      </c>
      <c r="AC18" s="3"/>
      <c r="AD18" s="4">
        <f>AC18</f>
        <v>0</v>
      </c>
      <c r="AE18" s="4">
        <f>0</f>
        <v>0</v>
      </c>
      <c r="AF18" s="3"/>
      <c r="AG18" s="4">
        <f>AF18</f>
        <v>0</v>
      </c>
      <c r="AH18" s="4">
        <f>0</f>
        <v>0</v>
      </c>
      <c r="AI18" s="3"/>
      <c r="AJ18" s="4">
        <f>AI18</f>
        <v>0</v>
      </c>
      <c r="AK18" s="4">
        <f>0</f>
        <v>0</v>
      </c>
      <c r="AL18" s="4">
        <f>AK18</f>
        <v>0</v>
      </c>
      <c r="AM18" s="4">
        <f>0</f>
        <v>0</v>
      </c>
    </row>
    <row r="19" spans="1:39" x14ac:dyDescent="0.2">
      <c r="A19" s="2" t="s">
        <v>11</v>
      </c>
      <c r="B19" s="5">
        <f>(B17)+(B18)</f>
        <v>259213.18</v>
      </c>
      <c r="C19" s="5">
        <f>(C17)+(C18)</f>
        <v>139820.57999999999</v>
      </c>
      <c r="D19" s="5">
        <f>(D17)+(D18)</f>
        <v>200284.85</v>
      </c>
      <c r="E19" s="5">
        <f>(E17)+(E18)</f>
        <v>259213.18</v>
      </c>
      <c r="F19" s="5">
        <f>(F17)+(F18)</f>
        <v>139820.57999999999</v>
      </c>
      <c r="G19" s="5">
        <f>(G17)+(G18)</f>
        <v>200284.85</v>
      </c>
      <c r="H19" s="5">
        <f>(H17)+(H18)</f>
        <v>259213.18</v>
      </c>
      <c r="I19" s="5">
        <f>(I17)+(I18)</f>
        <v>139820.57999999999</v>
      </c>
      <c r="J19" s="5">
        <f>(J17)+(J18)</f>
        <v>200284.85</v>
      </c>
      <c r="K19" s="5">
        <f>(K17)+(K18)</f>
        <v>259213.18</v>
      </c>
      <c r="L19" s="5">
        <f>(L17)+(L18)</f>
        <v>139820.57999999999</v>
      </c>
      <c r="M19" s="5">
        <f>(M17)+(M18)</f>
        <v>200284.85</v>
      </c>
      <c r="N19" s="5">
        <f>(N17)+(N18)</f>
        <v>259213.18</v>
      </c>
      <c r="O19" s="5">
        <f>(O17)+(O18)</f>
        <v>139820.57999999999</v>
      </c>
      <c r="P19" s="5">
        <f>(P17)+(P18)</f>
        <v>200284.85</v>
      </c>
      <c r="Q19" s="5">
        <f>(Q17)+(Q18)</f>
        <v>259213.18</v>
      </c>
      <c r="R19" s="5">
        <f>(R17)+(R18)</f>
        <v>139820.57999999999</v>
      </c>
      <c r="S19" s="5">
        <f>(S17)+(S18)</f>
        <v>200284.85</v>
      </c>
      <c r="T19" s="5">
        <f>(T17)+(T18)</f>
        <v>259213.18</v>
      </c>
      <c r="U19" s="5">
        <f>(U17)+(U18)</f>
        <v>139820.57999999999</v>
      </c>
      <c r="V19" s="5">
        <f>(V17)+(V18)</f>
        <v>200284.85</v>
      </c>
      <c r="W19" s="5">
        <f>(W17)+(W18)</f>
        <v>259213.18</v>
      </c>
      <c r="X19" s="5">
        <f>(X17)+(X18)</f>
        <v>139820.57999999999</v>
      </c>
      <c r="Y19" s="5">
        <f>(Y17)+(Y18)</f>
        <v>200284.85</v>
      </c>
      <c r="Z19" s="5">
        <f>(Z17)+(Z18)</f>
        <v>259213.18</v>
      </c>
      <c r="AA19" s="5">
        <f>(AA17)+(AA18)</f>
        <v>139820.57999999999</v>
      </c>
      <c r="AB19" s="5">
        <f>(AB17)+(AB18)</f>
        <v>200284.85</v>
      </c>
      <c r="AC19" s="5">
        <f>(AC17)+(AC18)</f>
        <v>259213.18</v>
      </c>
      <c r="AD19" s="5">
        <f>(AD17)+(AD18)</f>
        <v>139820.57999999999</v>
      </c>
      <c r="AE19" s="5">
        <f>(AE17)+(AE18)</f>
        <v>200284.85</v>
      </c>
      <c r="AF19" s="5">
        <f>(AF17)+(AF18)</f>
        <v>259213.18</v>
      </c>
      <c r="AG19" s="5">
        <f>(AG17)+(AG18)</f>
        <v>139820.57999999999</v>
      </c>
      <c r="AH19" s="5">
        <f>(AH17)+(AH18)</f>
        <v>200284.85</v>
      </c>
      <c r="AI19" s="5">
        <f>(AI17)+(AI18)</f>
        <v>259213.18</v>
      </c>
      <c r="AJ19" s="5">
        <f>(AJ17)+(AJ18)</f>
        <v>139820.57999999999</v>
      </c>
      <c r="AK19" s="5">
        <f>(AK17)+(AK18)</f>
        <v>200284.85</v>
      </c>
      <c r="AL19" s="5">
        <f>(AL17)+(AL18)</f>
        <v>139820.57999999999</v>
      </c>
      <c r="AM19" s="5">
        <f>(AM17)+(AM18)</f>
        <v>200284.85</v>
      </c>
    </row>
    <row r="20" spans="1:39" x14ac:dyDescent="0.2">
      <c r="A20" s="2" t="s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x14ac:dyDescent="0.2">
      <c r="A21" s="2" t="s">
        <v>13</v>
      </c>
      <c r="B21" s="4">
        <f>550</f>
        <v>550</v>
      </c>
      <c r="C21" s="4">
        <f>0</f>
        <v>0</v>
      </c>
      <c r="D21" s="4">
        <f>0</f>
        <v>0</v>
      </c>
      <c r="E21" s="4">
        <f>550</f>
        <v>550</v>
      </c>
      <c r="F21" s="4">
        <f>0</f>
        <v>0</v>
      </c>
      <c r="G21" s="4">
        <f>0</f>
        <v>0</v>
      </c>
      <c r="H21" s="4">
        <f>550</f>
        <v>550</v>
      </c>
      <c r="I21" s="4">
        <f>0</f>
        <v>0</v>
      </c>
      <c r="J21" s="4">
        <f>0</f>
        <v>0</v>
      </c>
      <c r="K21" s="4">
        <f>550</f>
        <v>550</v>
      </c>
      <c r="L21" s="4">
        <f>0</f>
        <v>0</v>
      </c>
      <c r="M21" s="4">
        <f>0</f>
        <v>0</v>
      </c>
      <c r="N21" s="4">
        <f>550</f>
        <v>550</v>
      </c>
      <c r="O21" s="4">
        <f>0</f>
        <v>0</v>
      </c>
      <c r="P21" s="4">
        <f>0</f>
        <v>0</v>
      </c>
      <c r="Q21" s="4">
        <f>550</f>
        <v>550</v>
      </c>
      <c r="R21" s="4">
        <f>0</f>
        <v>0</v>
      </c>
      <c r="S21" s="4">
        <f>0</f>
        <v>0</v>
      </c>
      <c r="T21" s="4">
        <f>550</f>
        <v>550</v>
      </c>
      <c r="U21" s="4">
        <f>0</f>
        <v>0</v>
      </c>
      <c r="V21" s="4">
        <f>0</f>
        <v>0</v>
      </c>
      <c r="W21" s="4">
        <f>550</f>
        <v>550</v>
      </c>
      <c r="X21" s="4">
        <f>0</f>
        <v>0</v>
      </c>
      <c r="Y21" s="4">
        <f>0</f>
        <v>0</v>
      </c>
      <c r="Z21" s="4">
        <f>550</f>
        <v>550</v>
      </c>
      <c r="AA21" s="4">
        <f>0</f>
        <v>0</v>
      </c>
      <c r="AB21" s="4">
        <f>0</f>
        <v>0</v>
      </c>
      <c r="AC21" s="4">
        <f>550</f>
        <v>550</v>
      </c>
      <c r="AD21" s="4">
        <f>0</f>
        <v>0</v>
      </c>
      <c r="AE21" s="4">
        <f>0</f>
        <v>0</v>
      </c>
      <c r="AF21" s="4">
        <f>550</f>
        <v>550</v>
      </c>
      <c r="AG21" s="4">
        <f>0</f>
        <v>0</v>
      </c>
      <c r="AH21" s="4">
        <f>0</f>
        <v>0</v>
      </c>
      <c r="AI21" s="4">
        <f>550</f>
        <v>550</v>
      </c>
      <c r="AJ21" s="4">
        <f>0</f>
        <v>0</v>
      </c>
      <c r="AK21" s="4">
        <f>0</f>
        <v>0</v>
      </c>
      <c r="AL21" s="4">
        <f>0</f>
        <v>0</v>
      </c>
      <c r="AM21" s="4">
        <f>0</f>
        <v>0</v>
      </c>
    </row>
    <row r="22" spans="1:39" x14ac:dyDescent="0.2">
      <c r="A22" s="2" t="s">
        <v>14</v>
      </c>
      <c r="B22" s="4">
        <f>3827.71</f>
        <v>3827.71</v>
      </c>
      <c r="C22" s="4">
        <f>3428.54</f>
        <v>3428.54</v>
      </c>
      <c r="D22" s="4">
        <f>17444.44</f>
        <v>17444.439999999999</v>
      </c>
      <c r="E22" s="4">
        <f>3827.71</f>
        <v>3827.71</v>
      </c>
      <c r="F22" s="4">
        <f>3428.54</f>
        <v>3428.54</v>
      </c>
      <c r="G22" s="4">
        <f>17444.44</f>
        <v>17444.439999999999</v>
      </c>
      <c r="H22" s="4">
        <f>3827.71</f>
        <v>3827.71</v>
      </c>
      <c r="I22" s="4">
        <f>3428.54</f>
        <v>3428.54</v>
      </c>
      <c r="J22" s="4">
        <f>17444.44</f>
        <v>17444.439999999999</v>
      </c>
      <c r="K22" s="4">
        <f>3827.71</f>
        <v>3827.71</v>
      </c>
      <c r="L22" s="4">
        <f>3428.54</f>
        <v>3428.54</v>
      </c>
      <c r="M22" s="4">
        <f>17444.44</f>
        <v>17444.439999999999</v>
      </c>
      <c r="N22" s="4">
        <f>3827.71</f>
        <v>3827.71</v>
      </c>
      <c r="O22" s="4">
        <f>3428.54</f>
        <v>3428.54</v>
      </c>
      <c r="P22" s="4">
        <f>17444.44</f>
        <v>17444.439999999999</v>
      </c>
      <c r="Q22" s="4">
        <f>3827.71</f>
        <v>3827.71</v>
      </c>
      <c r="R22" s="4">
        <f>3428.54</f>
        <v>3428.54</v>
      </c>
      <c r="S22" s="4">
        <f>17444.44</f>
        <v>17444.439999999999</v>
      </c>
      <c r="T22" s="4">
        <f>3827.71</f>
        <v>3827.71</v>
      </c>
      <c r="U22" s="4">
        <f>3428.54</f>
        <v>3428.54</v>
      </c>
      <c r="V22" s="4">
        <f>17444.44</f>
        <v>17444.439999999999</v>
      </c>
      <c r="W22" s="4">
        <f>3827.71</f>
        <v>3827.71</v>
      </c>
      <c r="X22" s="4">
        <f>3428.54</f>
        <v>3428.54</v>
      </c>
      <c r="Y22" s="4">
        <f>17444.44</f>
        <v>17444.439999999999</v>
      </c>
      <c r="Z22" s="4">
        <f>3827.71</f>
        <v>3827.71</v>
      </c>
      <c r="AA22" s="4">
        <f>3428.54</f>
        <v>3428.54</v>
      </c>
      <c r="AB22" s="4">
        <f>17444.44</f>
        <v>17444.439999999999</v>
      </c>
      <c r="AC22" s="4">
        <f>3827.71</f>
        <v>3827.71</v>
      </c>
      <c r="AD22" s="4">
        <f>3428.54</f>
        <v>3428.54</v>
      </c>
      <c r="AE22" s="4">
        <f>17444.44</f>
        <v>17444.439999999999</v>
      </c>
      <c r="AF22" s="4">
        <f>3827.71</f>
        <v>3827.71</v>
      </c>
      <c r="AG22" s="4">
        <f>3428.54</f>
        <v>3428.54</v>
      </c>
      <c r="AH22" s="4">
        <f>17444.44</f>
        <v>17444.439999999999</v>
      </c>
      <c r="AI22" s="4">
        <f>3827.71</f>
        <v>3827.71</v>
      </c>
      <c r="AJ22" s="4">
        <f>3428.54</f>
        <v>3428.54</v>
      </c>
      <c r="AK22" s="4">
        <f>17444.44</f>
        <v>17444.439999999999</v>
      </c>
      <c r="AL22" s="4">
        <f>3428.54</f>
        <v>3428.54</v>
      </c>
      <c r="AM22" s="4">
        <f>17444.44</f>
        <v>17444.439999999999</v>
      </c>
    </row>
    <row r="23" spans="1:39" x14ac:dyDescent="0.2">
      <c r="A23" s="2" t="s">
        <v>15</v>
      </c>
      <c r="B23" s="3"/>
      <c r="C23" s="4">
        <f>B23</f>
        <v>0</v>
      </c>
      <c r="D23" s="4">
        <f>C23</f>
        <v>0</v>
      </c>
      <c r="E23" s="3"/>
      <c r="F23" s="4">
        <f>E23</f>
        <v>0</v>
      </c>
      <c r="G23" s="4">
        <f>F23</f>
        <v>0</v>
      </c>
      <c r="H23" s="3"/>
      <c r="I23" s="4">
        <f>H23</f>
        <v>0</v>
      </c>
      <c r="J23" s="4">
        <f>I23</f>
        <v>0</v>
      </c>
      <c r="K23" s="3"/>
      <c r="L23" s="4">
        <f>K23</f>
        <v>0</v>
      </c>
      <c r="M23" s="4">
        <f>L23</f>
        <v>0</v>
      </c>
      <c r="N23" s="3"/>
      <c r="O23" s="4">
        <f>N23</f>
        <v>0</v>
      </c>
      <c r="P23" s="4">
        <f>O23</f>
        <v>0</v>
      </c>
      <c r="Q23" s="3"/>
      <c r="R23" s="4">
        <f>Q23</f>
        <v>0</v>
      </c>
      <c r="S23" s="4">
        <f>R23</f>
        <v>0</v>
      </c>
      <c r="T23" s="3"/>
      <c r="U23" s="4">
        <f>T23</f>
        <v>0</v>
      </c>
      <c r="V23" s="4">
        <f>U23</f>
        <v>0</v>
      </c>
      <c r="W23" s="3"/>
      <c r="X23" s="4">
        <f>W23</f>
        <v>0</v>
      </c>
      <c r="Y23" s="4">
        <f>X23</f>
        <v>0</v>
      </c>
      <c r="Z23" s="3"/>
      <c r="AA23" s="4">
        <f>Z23</f>
        <v>0</v>
      </c>
      <c r="AB23" s="4">
        <f>AA23</f>
        <v>0</v>
      </c>
      <c r="AC23" s="3"/>
      <c r="AD23" s="4">
        <f>AC23</f>
        <v>0</v>
      </c>
      <c r="AE23" s="4">
        <f>AD23</f>
        <v>0</v>
      </c>
      <c r="AF23" s="3"/>
      <c r="AG23" s="4">
        <f>AF23</f>
        <v>0</v>
      </c>
      <c r="AH23" s="4">
        <f>AG23</f>
        <v>0</v>
      </c>
      <c r="AI23" s="3"/>
      <c r="AJ23" s="4">
        <f>AI23</f>
        <v>0</v>
      </c>
      <c r="AK23" s="4">
        <f>AJ23</f>
        <v>0</v>
      </c>
      <c r="AL23" s="4">
        <f>AK23</f>
        <v>0</v>
      </c>
      <c r="AM23" s="4">
        <f>AL23</f>
        <v>0</v>
      </c>
    </row>
    <row r="24" spans="1:39" x14ac:dyDescent="0.2">
      <c r="A24" s="2" t="s">
        <v>16</v>
      </c>
      <c r="B24" s="4">
        <f>1991.79</f>
        <v>1991.79</v>
      </c>
      <c r="C24" s="4">
        <f>13504.18</f>
        <v>13504.18</v>
      </c>
      <c r="D24" s="4">
        <f>C24</f>
        <v>13504.18</v>
      </c>
      <c r="E24" s="4">
        <f>1991.79</f>
        <v>1991.79</v>
      </c>
      <c r="F24" s="4">
        <f>13504.18</f>
        <v>13504.18</v>
      </c>
      <c r="G24" s="4">
        <f>F24</f>
        <v>13504.18</v>
      </c>
      <c r="H24" s="4">
        <f>1991.79</f>
        <v>1991.79</v>
      </c>
      <c r="I24" s="4">
        <f>13504.18</f>
        <v>13504.18</v>
      </c>
      <c r="J24" s="4">
        <f>I24</f>
        <v>13504.18</v>
      </c>
      <c r="K24" s="4">
        <f>1991.79</f>
        <v>1991.79</v>
      </c>
      <c r="L24" s="4">
        <f>13504.18</f>
        <v>13504.18</v>
      </c>
      <c r="M24" s="4">
        <f>L24</f>
        <v>13504.18</v>
      </c>
      <c r="N24" s="4">
        <f>1991.79</f>
        <v>1991.79</v>
      </c>
      <c r="O24" s="4">
        <f>13504.18</f>
        <v>13504.18</v>
      </c>
      <c r="P24" s="4">
        <f>O24</f>
        <v>13504.18</v>
      </c>
      <c r="Q24" s="4">
        <f>1991.79</f>
        <v>1991.79</v>
      </c>
      <c r="R24" s="4">
        <f>13504.18</f>
        <v>13504.18</v>
      </c>
      <c r="S24" s="4">
        <f>R24</f>
        <v>13504.18</v>
      </c>
      <c r="T24" s="4">
        <f>1991.79</f>
        <v>1991.79</v>
      </c>
      <c r="U24" s="4">
        <f>13504.18</f>
        <v>13504.18</v>
      </c>
      <c r="V24" s="4">
        <f>U24</f>
        <v>13504.18</v>
      </c>
      <c r="W24" s="4">
        <f>1991.79</f>
        <v>1991.79</v>
      </c>
      <c r="X24" s="4">
        <f>13504.18</f>
        <v>13504.18</v>
      </c>
      <c r="Y24" s="4">
        <f>X24</f>
        <v>13504.18</v>
      </c>
      <c r="Z24" s="4">
        <f>1991.79</f>
        <v>1991.79</v>
      </c>
      <c r="AA24" s="4">
        <f>13504.18</f>
        <v>13504.18</v>
      </c>
      <c r="AB24" s="4">
        <f>AA24</f>
        <v>13504.18</v>
      </c>
      <c r="AC24" s="4">
        <f>1991.79</f>
        <v>1991.79</v>
      </c>
      <c r="AD24" s="4">
        <f>13504.18</f>
        <v>13504.18</v>
      </c>
      <c r="AE24" s="4">
        <f>AD24</f>
        <v>13504.18</v>
      </c>
      <c r="AF24" s="4">
        <f>1991.79</f>
        <v>1991.79</v>
      </c>
      <c r="AG24" s="4">
        <f>13504.18</f>
        <v>13504.18</v>
      </c>
      <c r="AH24" s="4">
        <f>AG24</f>
        <v>13504.18</v>
      </c>
      <c r="AI24" s="4">
        <f>1991.79</f>
        <v>1991.79</v>
      </c>
      <c r="AJ24" s="4">
        <f>13504.18</f>
        <v>13504.18</v>
      </c>
      <c r="AK24" s="4">
        <f>AJ24</f>
        <v>13504.18</v>
      </c>
      <c r="AL24" s="4">
        <f>13504.18</f>
        <v>13504.18</v>
      </c>
      <c r="AM24" s="4">
        <f>AL24</f>
        <v>13504.18</v>
      </c>
    </row>
    <row r="25" spans="1:39" x14ac:dyDescent="0.2">
      <c r="A25" s="2" t="s">
        <v>17</v>
      </c>
      <c r="B25" s="4">
        <f>0</f>
        <v>0</v>
      </c>
      <c r="C25" s="4">
        <f>B25</f>
        <v>0</v>
      </c>
      <c r="D25" s="4">
        <f>C25</f>
        <v>0</v>
      </c>
      <c r="E25" s="4">
        <f>0</f>
        <v>0</v>
      </c>
      <c r="F25" s="4">
        <f>E25</f>
        <v>0</v>
      </c>
      <c r="G25" s="4">
        <f>F25</f>
        <v>0</v>
      </c>
      <c r="H25" s="4">
        <f>0</f>
        <v>0</v>
      </c>
      <c r="I25" s="4">
        <f>H25</f>
        <v>0</v>
      </c>
      <c r="J25" s="4">
        <f>I25</f>
        <v>0</v>
      </c>
      <c r="K25" s="4">
        <f>0</f>
        <v>0</v>
      </c>
      <c r="L25" s="4">
        <f>K25</f>
        <v>0</v>
      </c>
      <c r="M25" s="4">
        <f>L25</f>
        <v>0</v>
      </c>
      <c r="N25" s="4">
        <f>0</f>
        <v>0</v>
      </c>
      <c r="O25" s="4">
        <f>N25</f>
        <v>0</v>
      </c>
      <c r="P25" s="4">
        <f>O25</f>
        <v>0</v>
      </c>
      <c r="Q25" s="4">
        <f>0</f>
        <v>0</v>
      </c>
      <c r="R25" s="4">
        <f>Q25</f>
        <v>0</v>
      </c>
      <c r="S25" s="4">
        <f>R25</f>
        <v>0</v>
      </c>
      <c r="T25" s="4">
        <f>0</f>
        <v>0</v>
      </c>
      <c r="U25" s="4">
        <f>T25</f>
        <v>0</v>
      </c>
      <c r="V25" s="4">
        <f>U25</f>
        <v>0</v>
      </c>
      <c r="W25" s="4">
        <f>0</f>
        <v>0</v>
      </c>
      <c r="X25" s="4">
        <f>W25</f>
        <v>0</v>
      </c>
      <c r="Y25" s="4">
        <f>X25</f>
        <v>0</v>
      </c>
      <c r="Z25" s="4">
        <f>0</f>
        <v>0</v>
      </c>
      <c r="AA25" s="4">
        <f>Z25</f>
        <v>0</v>
      </c>
      <c r="AB25" s="4">
        <f>AA25</f>
        <v>0</v>
      </c>
      <c r="AC25" s="4">
        <f>0</f>
        <v>0</v>
      </c>
      <c r="AD25" s="4">
        <f>AC25</f>
        <v>0</v>
      </c>
      <c r="AE25" s="4">
        <f>AD25</f>
        <v>0</v>
      </c>
      <c r="AF25" s="4">
        <f>0</f>
        <v>0</v>
      </c>
      <c r="AG25" s="4">
        <f>AF25</f>
        <v>0</v>
      </c>
      <c r="AH25" s="4">
        <f>AG25</f>
        <v>0</v>
      </c>
      <c r="AI25" s="4">
        <f>0</f>
        <v>0</v>
      </c>
      <c r="AJ25" s="4">
        <f>AI25</f>
        <v>0</v>
      </c>
      <c r="AK25" s="4">
        <f>AJ25</f>
        <v>0</v>
      </c>
      <c r="AL25" s="4">
        <f>AK25</f>
        <v>0</v>
      </c>
      <c r="AM25" s="4">
        <f>AL25</f>
        <v>0</v>
      </c>
    </row>
    <row r="26" spans="1:39" x14ac:dyDescent="0.2">
      <c r="A26" s="2" t="s">
        <v>18</v>
      </c>
      <c r="B26" s="4">
        <f>0</f>
        <v>0</v>
      </c>
      <c r="C26" s="4">
        <f>B26</f>
        <v>0</v>
      </c>
      <c r="D26" s="4">
        <f>C26</f>
        <v>0</v>
      </c>
      <c r="E26" s="4">
        <f>0</f>
        <v>0</v>
      </c>
      <c r="F26" s="4">
        <f>E26</f>
        <v>0</v>
      </c>
      <c r="G26" s="4">
        <f>F26</f>
        <v>0</v>
      </c>
      <c r="H26" s="4">
        <f>0</f>
        <v>0</v>
      </c>
      <c r="I26" s="4">
        <f>H26</f>
        <v>0</v>
      </c>
      <c r="J26" s="4">
        <f>I26</f>
        <v>0</v>
      </c>
      <c r="K26" s="4">
        <f>0</f>
        <v>0</v>
      </c>
      <c r="L26" s="4">
        <f>K26</f>
        <v>0</v>
      </c>
      <c r="M26" s="4">
        <f>L26</f>
        <v>0</v>
      </c>
      <c r="N26" s="4">
        <f>0</f>
        <v>0</v>
      </c>
      <c r="O26" s="4">
        <f>N26</f>
        <v>0</v>
      </c>
      <c r="P26" s="4">
        <f>O26</f>
        <v>0</v>
      </c>
      <c r="Q26" s="4">
        <f>0</f>
        <v>0</v>
      </c>
      <c r="R26" s="4">
        <f>Q26</f>
        <v>0</v>
      </c>
      <c r="S26" s="4">
        <f>R26</f>
        <v>0</v>
      </c>
      <c r="T26" s="4">
        <f>0</f>
        <v>0</v>
      </c>
      <c r="U26" s="4">
        <f>T26</f>
        <v>0</v>
      </c>
      <c r="V26" s="4">
        <f>U26</f>
        <v>0</v>
      </c>
      <c r="W26" s="4">
        <f>0</f>
        <v>0</v>
      </c>
      <c r="X26" s="4">
        <f>W26</f>
        <v>0</v>
      </c>
      <c r="Y26" s="4">
        <f>X26</f>
        <v>0</v>
      </c>
      <c r="Z26" s="4">
        <f>0</f>
        <v>0</v>
      </c>
      <c r="AA26" s="4">
        <f>Z26</f>
        <v>0</v>
      </c>
      <c r="AB26" s="4">
        <f>AA26</f>
        <v>0</v>
      </c>
      <c r="AC26" s="4">
        <f>0</f>
        <v>0</v>
      </c>
      <c r="AD26" s="4">
        <f>AC26</f>
        <v>0</v>
      </c>
      <c r="AE26" s="4">
        <f>AD26</f>
        <v>0</v>
      </c>
      <c r="AF26" s="4">
        <f>0</f>
        <v>0</v>
      </c>
      <c r="AG26" s="4">
        <f>AF26</f>
        <v>0</v>
      </c>
      <c r="AH26" s="4">
        <f>AG26</f>
        <v>0</v>
      </c>
      <c r="AI26" s="4">
        <f>0</f>
        <v>0</v>
      </c>
      <c r="AJ26" s="4">
        <f>AI26</f>
        <v>0</v>
      </c>
      <c r="AK26" s="4">
        <f>AJ26</f>
        <v>0</v>
      </c>
      <c r="AL26" s="4">
        <f>AK26</f>
        <v>0</v>
      </c>
      <c r="AM26" s="4">
        <f>AL26</f>
        <v>0</v>
      </c>
    </row>
    <row r="27" spans="1:39" x14ac:dyDescent="0.2">
      <c r="A27" s="2" t="s">
        <v>19</v>
      </c>
      <c r="B27" s="4">
        <f>0</f>
        <v>0</v>
      </c>
      <c r="C27" s="4">
        <f>B27</f>
        <v>0</v>
      </c>
      <c r="D27" s="4">
        <f>C27</f>
        <v>0</v>
      </c>
      <c r="E27" s="4">
        <f>0</f>
        <v>0</v>
      </c>
      <c r="F27" s="4">
        <f>E27</f>
        <v>0</v>
      </c>
      <c r="G27" s="4">
        <f>F27</f>
        <v>0</v>
      </c>
      <c r="H27" s="4">
        <f>0</f>
        <v>0</v>
      </c>
      <c r="I27" s="4">
        <f>H27</f>
        <v>0</v>
      </c>
      <c r="J27" s="4">
        <f>I27</f>
        <v>0</v>
      </c>
      <c r="K27" s="4">
        <f>0</f>
        <v>0</v>
      </c>
      <c r="L27" s="4">
        <f>K27</f>
        <v>0</v>
      </c>
      <c r="M27" s="4">
        <f>L27</f>
        <v>0</v>
      </c>
      <c r="N27" s="4">
        <f>0</f>
        <v>0</v>
      </c>
      <c r="O27" s="4">
        <f>N27</f>
        <v>0</v>
      </c>
      <c r="P27" s="4">
        <f>O27</f>
        <v>0</v>
      </c>
      <c r="Q27" s="4">
        <f>0</f>
        <v>0</v>
      </c>
      <c r="R27" s="4">
        <f>Q27</f>
        <v>0</v>
      </c>
      <c r="S27" s="4">
        <f>R27</f>
        <v>0</v>
      </c>
      <c r="T27" s="4">
        <f>0</f>
        <v>0</v>
      </c>
      <c r="U27" s="4">
        <f>T27</f>
        <v>0</v>
      </c>
      <c r="V27" s="4">
        <f>U27</f>
        <v>0</v>
      </c>
      <c r="W27" s="4">
        <f>0</f>
        <v>0</v>
      </c>
      <c r="X27" s="4">
        <f>W27</f>
        <v>0</v>
      </c>
      <c r="Y27" s="4">
        <f>X27</f>
        <v>0</v>
      </c>
      <c r="Z27" s="4">
        <f>0</f>
        <v>0</v>
      </c>
      <c r="AA27" s="4">
        <f>Z27</f>
        <v>0</v>
      </c>
      <c r="AB27" s="4">
        <f>AA27</f>
        <v>0</v>
      </c>
      <c r="AC27" s="4">
        <f>0</f>
        <v>0</v>
      </c>
      <c r="AD27" s="4">
        <f>AC27</f>
        <v>0</v>
      </c>
      <c r="AE27" s="4">
        <f>AD27</f>
        <v>0</v>
      </c>
      <c r="AF27" s="4">
        <f>0</f>
        <v>0</v>
      </c>
      <c r="AG27" s="4">
        <f>AF27</f>
        <v>0</v>
      </c>
      <c r="AH27" s="4">
        <f>AG27</f>
        <v>0</v>
      </c>
      <c r="AI27" s="4">
        <f>0</f>
        <v>0</v>
      </c>
      <c r="AJ27" s="4">
        <f>AI27</f>
        <v>0</v>
      </c>
      <c r="AK27" s="4">
        <f>AJ27</f>
        <v>0</v>
      </c>
      <c r="AL27" s="4">
        <f>AK27</f>
        <v>0</v>
      </c>
      <c r="AM27" s="4">
        <f>AL27</f>
        <v>0</v>
      </c>
    </row>
    <row r="28" spans="1:39" x14ac:dyDescent="0.2">
      <c r="A28" s="2" t="s">
        <v>112</v>
      </c>
      <c r="B28" s="4">
        <f>25000</f>
        <v>25000</v>
      </c>
      <c r="C28" s="4">
        <f>0</f>
        <v>0</v>
      </c>
      <c r="D28" s="4">
        <f>C28</f>
        <v>0</v>
      </c>
      <c r="E28" s="4">
        <f>25000</f>
        <v>25000</v>
      </c>
      <c r="F28" s="4">
        <f>0</f>
        <v>0</v>
      </c>
      <c r="G28" s="4">
        <f>F28</f>
        <v>0</v>
      </c>
      <c r="H28" s="4">
        <f>25000</f>
        <v>25000</v>
      </c>
      <c r="I28" s="4">
        <f>0</f>
        <v>0</v>
      </c>
      <c r="J28" s="4">
        <f>I28</f>
        <v>0</v>
      </c>
      <c r="K28" s="4">
        <f>25000</f>
        <v>25000</v>
      </c>
      <c r="L28" s="4">
        <f>0</f>
        <v>0</v>
      </c>
      <c r="M28" s="4">
        <f>L28</f>
        <v>0</v>
      </c>
      <c r="N28" s="4">
        <f>25000</f>
        <v>25000</v>
      </c>
      <c r="O28" s="4">
        <f>0</f>
        <v>0</v>
      </c>
      <c r="P28" s="4">
        <f>O28</f>
        <v>0</v>
      </c>
      <c r="Q28" s="4">
        <f>25000</f>
        <v>25000</v>
      </c>
      <c r="R28" s="4">
        <f>0</f>
        <v>0</v>
      </c>
      <c r="S28" s="4">
        <f>R28</f>
        <v>0</v>
      </c>
      <c r="T28" s="4">
        <f>25000</f>
        <v>25000</v>
      </c>
      <c r="U28" s="4">
        <f>0</f>
        <v>0</v>
      </c>
      <c r="V28" s="4">
        <f>U28</f>
        <v>0</v>
      </c>
      <c r="W28" s="4">
        <f>25000</f>
        <v>25000</v>
      </c>
      <c r="X28" s="4">
        <f>0</f>
        <v>0</v>
      </c>
      <c r="Y28" s="4">
        <f>X28</f>
        <v>0</v>
      </c>
      <c r="Z28" s="4">
        <f>25000</f>
        <v>25000</v>
      </c>
      <c r="AA28" s="4">
        <f>0</f>
        <v>0</v>
      </c>
      <c r="AB28" s="4">
        <f>AA28</f>
        <v>0</v>
      </c>
      <c r="AC28" s="4">
        <f>25000</f>
        <v>25000</v>
      </c>
      <c r="AD28" s="4">
        <f>0</f>
        <v>0</v>
      </c>
      <c r="AE28" s="4">
        <f>AD28</f>
        <v>0</v>
      </c>
      <c r="AF28" s="4">
        <f>25000</f>
        <v>25000</v>
      </c>
      <c r="AG28" s="4">
        <f>0</f>
        <v>0</v>
      </c>
      <c r="AH28" s="4">
        <f>AG28</f>
        <v>0</v>
      </c>
      <c r="AI28" s="4">
        <f>25000</f>
        <v>25000</v>
      </c>
      <c r="AJ28" s="4">
        <f>0</f>
        <v>0</v>
      </c>
      <c r="AK28" s="4">
        <f>AJ28</f>
        <v>0</v>
      </c>
      <c r="AL28" s="4">
        <f>0</f>
        <v>0</v>
      </c>
      <c r="AM28" s="4">
        <f>AL28</f>
        <v>0</v>
      </c>
    </row>
    <row r="29" spans="1:39" x14ac:dyDescent="0.2">
      <c r="A29" s="2" t="s">
        <v>20</v>
      </c>
      <c r="B29" s="3"/>
      <c r="C29" s="4">
        <f>0</f>
        <v>0</v>
      </c>
      <c r="D29" s="4">
        <f>-323.55</f>
        <v>-323.55</v>
      </c>
      <c r="E29" s="3"/>
      <c r="F29" s="4">
        <f>0</f>
        <v>0</v>
      </c>
      <c r="G29" s="4">
        <f>-323.55</f>
        <v>-323.55</v>
      </c>
      <c r="H29" s="3"/>
      <c r="I29" s="4">
        <f>0</f>
        <v>0</v>
      </c>
      <c r="J29" s="4">
        <f>-323.55</f>
        <v>-323.55</v>
      </c>
      <c r="K29" s="3"/>
      <c r="L29" s="4">
        <f>0</f>
        <v>0</v>
      </c>
      <c r="M29" s="4">
        <f>-323.55</f>
        <v>-323.55</v>
      </c>
      <c r="N29" s="3"/>
      <c r="O29" s="4">
        <f>0</f>
        <v>0</v>
      </c>
      <c r="P29" s="4">
        <f>-323.55</f>
        <v>-323.55</v>
      </c>
      <c r="Q29" s="3"/>
      <c r="R29" s="4">
        <f>0</f>
        <v>0</v>
      </c>
      <c r="S29" s="4">
        <f>-323.55</f>
        <v>-323.55</v>
      </c>
      <c r="T29" s="3"/>
      <c r="U29" s="4">
        <f>0</f>
        <v>0</v>
      </c>
      <c r="V29" s="4">
        <f>-323.55</f>
        <v>-323.55</v>
      </c>
      <c r="W29" s="3"/>
      <c r="X29" s="4">
        <f>0</f>
        <v>0</v>
      </c>
      <c r="Y29" s="4">
        <f>-323.55</f>
        <v>-323.55</v>
      </c>
      <c r="Z29" s="3"/>
      <c r="AA29" s="4">
        <f>0</f>
        <v>0</v>
      </c>
      <c r="AB29" s="4">
        <f>-323.55</f>
        <v>-323.55</v>
      </c>
      <c r="AC29" s="3"/>
      <c r="AD29" s="4">
        <f>0</f>
        <v>0</v>
      </c>
      <c r="AE29" s="4">
        <f>-323.55</f>
        <v>-323.55</v>
      </c>
      <c r="AF29" s="3"/>
      <c r="AG29" s="4">
        <f>0</f>
        <v>0</v>
      </c>
      <c r="AH29" s="4">
        <f>-323.55</f>
        <v>-323.55</v>
      </c>
      <c r="AI29" s="3"/>
      <c r="AJ29" s="4">
        <f>0</f>
        <v>0</v>
      </c>
      <c r="AK29" s="4">
        <f>-323.55</f>
        <v>-323.55</v>
      </c>
      <c r="AL29" s="4">
        <f>0</f>
        <v>0</v>
      </c>
      <c r="AM29" s="4">
        <f>-323.55</f>
        <v>-323.55</v>
      </c>
    </row>
    <row r="30" spans="1:39" x14ac:dyDescent="0.2">
      <c r="A30" s="2" t="s">
        <v>21</v>
      </c>
      <c r="B30" s="5">
        <f>((((((B23)+(B24))+(B25))+(B26))+(B27))+(B28))+(B29)</f>
        <v>26991.79</v>
      </c>
      <c r="C30" s="5">
        <f>((((((C23)+(C24))+(C25))+(C26))+(C27))+(C28))+(C29)</f>
        <v>13504.18</v>
      </c>
      <c r="D30" s="5">
        <f>((((((D23)+(D24))+(D25))+(D26))+(D27))+(D28))+(D29)</f>
        <v>13180.630000000001</v>
      </c>
      <c r="E30" s="5">
        <f>((((((E23)+(E24))+(E25))+(E26))+(E27))+(E28))+(E29)</f>
        <v>26991.79</v>
      </c>
      <c r="F30" s="5">
        <f>((((((F23)+(F24))+(F25))+(F26))+(F27))+(F28))+(F29)</f>
        <v>13504.18</v>
      </c>
      <c r="G30" s="5">
        <f>((((((G23)+(G24))+(G25))+(G26))+(G27))+(G28))+(G29)</f>
        <v>13180.630000000001</v>
      </c>
      <c r="H30" s="5">
        <f>((((((H23)+(H24))+(H25))+(H26))+(H27))+(H28))+(H29)</f>
        <v>26991.79</v>
      </c>
      <c r="I30" s="5">
        <f>((((((I23)+(I24))+(I25))+(I26))+(I27))+(I28))+(I29)</f>
        <v>13504.18</v>
      </c>
      <c r="J30" s="5">
        <f>((((((J23)+(J24))+(J25))+(J26))+(J27))+(J28))+(J29)</f>
        <v>13180.630000000001</v>
      </c>
      <c r="K30" s="5">
        <f>((((((K23)+(K24))+(K25))+(K26))+(K27))+(K28))+(K29)</f>
        <v>26991.79</v>
      </c>
      <c r="L30" s="5">
        <f>((((((L23)+(L24))+(L25))+(L26))+(L27))+(L28))+(L29)</f>
        <v>13504.18</v>
      </c>
      <c r="M30" s="5">
        <f>((((((M23)+(M24))+(M25))+(M26))+(M27))+(M28))+(M29)</f>
        <v>13180.630000000001</v>
      </c>
      <c r="N30" s="5">
        <f>((((((N23)+(N24))+(N25))+(N26))+(N27))+(N28))+(N29)</f>
        <v>26991.79</v>
      </c>
      <c r="O30" s="5">
        <f>((((((O23)+(O24))+(O25))+(O26))+(O27))+(O28))+(O29)</f>
        <v>13504.18</v>
      </c>
      <c r="P30" s="5">
        <f>((((((P23)+(P24))+(P25))+(P26))+(P27))+(P28))+(P29)</f>
        <v>13180.630000000001</v>
      </c>
      <c r="Q30" s="5">
        <f>((((((Q23)+(Q24))+(Q25))+(Q26))+(Q27))+(Q28))+(Q29)</f>
        <v>26991.79</v>
      </c>
      <c r="R30" s="5">
        <f>((((((R23)+(R24))+(R25))+(R26))+(R27))+(R28))+(R29)</f>
        <v>13504.18</v>
      </c>
      <c r="S30" s="5">
        <f>((((((S23)+(S24))+(S25))+(S26))+(S27))+(S28))+(S29)</f>
        <v>13180.630000000001</v>
      </c>
      <c r="T30" s="5">
        <f>((((((T23)+(T24))+(T25))+(T26))+(T27))+(T28))+(T29)</f>
        <v>26991.79</v>
      </c>
      <c r="U30" s="5">
        <f>((((((U23)+(U24))+(U25))+(U26))+(U27))+(U28))+(U29)</f>
        <v>13504.18</v>
      </c>
      <c r="V30" s="5">
        <f>((((((V23)+(V24))+(V25))+(V26))+(V27))+(V28))+(V29)</f>
        <v>13180.630000000001</v>
      </c>
      <c r="W30" s="5">
        <f>((((((W23)+(W24))+(W25))+(W26))+(W27))+(W28))+(W29)</f>
        <v>26991.79</v>
      </c>
      <c r="X30" s="5">
        <f>((((((X23)+(X24))+(X25))+(X26))+(X27))+(X28))+(X29)</f>
        <v>13504.18</v>
      </c>
      <c r="Y30" s="5">
        <f>((((((Y23)+(Y24))+(Y25))+(Y26))+(Y27))+(Y28))+(Y29)</f>
        <v>13180.630000000001</v>
      </c>
      <c r="Z30" s="5">
        <f>((((((Z23)+(Z24))+(Z25))+(Z26))+(Z27))+(Z28))+(Z29)</f>
        <v>26991.79</v>
      </c>
      <c r="AA30" s="5">
        <f>((((((AA23)+(AA24))+(AA25))+(AA26))+(AA27))+(AA28))+(AA29)</f>
        <v>13504.18</v>
      </c>
      <c r="AB30" s="5">
        <f>((((((AB23)+(AB24))+(AB25))+(AB26))+(AB27))+(AB28))+(AB29)</f>
        <v>13180.630000000001</v>
      </c>
      <c r="AC30" s="5">
        <f>((((((AC23)+(AC24))+(AC25))+(AC26))+(AC27))+(AC28))+(AC29)</f>
        <v>26991.79</v>
      </c>
      <c r="AD30" s="5">
        <f>((((((AD23)+(AD24))+(AD25))+(AD26))+(AD27))+(AD28))+(AD29)</f>
        <v>13504.18</v>
      </c>
      <c r="AE30" s="5">
        <f>((((((AE23)+(AE24))+(AE25))+(AE26))+(AE27))+(AE28))+(AE29)</f>
        <v>13180.630000000001</v>
      </c>
      <c r="AF30" s="5">
        <f>((((((AF23)+(AF24))+(AF25))+(AF26))+(AF27))+(AF28))+(AF29)</f>
        <v>26991.79</v>
      </c>
      <c r="AG30" s="5">
        <f>((((((AG23)+(AG24))+(AG25))+(AG26))+(AG27))+(AG28))+(AG29)</f>
        <v>13504.18</v>
      </c>
      <c r="AH30" s="5">
        <f>((((((AH23)+(AH24))+(AH25))+(AH26))+(AH27))+(AH28))+(AH29)</f>
        <v>13180.630000000001</v>
      </c>
      <c r="AI30" s="5">
        <f>((((((AI23)+(AI24))+(AI25))+(AI26))+(AI27))+(AI28))+(AI29)</f>
        <v>26991.79</v>
      </c>
      <c r="AJ30" s="5">
        <f>((((((AJ23)+(AJ24))+(AJ25))+(AJ26))+(AJ27))+(AJ28))+(AJ29)</f>
        <v>13504.18</v>
      </c>
      <c r="AK30" s="5">
        <f>((((((AK23)+(AK24))+(AK25))+(AK26))+(AK27))+(AK28))+(AK29)</f>
        <v>13180.630000000001</v>
      </c>
      <c r="AL30" s="5">
        <f>((((((AL23)+(AL24))+(AL25))+(AL26))+(AL27))+(AL28))+(AL29)</f>
        <v>13504.18</v>
      </c>
      <c r="AM30" s="5">
        <f>((((((AM23)+(AM24))+(AM25))+(AM26))+(AM27))+(AM28))+(AM29)</f>
        <v>13180.630000000001</v>
      </c>
    </row>
    <row r="31" spans="1:39" x14ac:dyDescent="0.2">
      <c r="A31" s="2" t="s">
        <v>22</v>
      </c>
      <c r="B31" s="3"/>
      <c r="C31" s="4">
        <f>B31</f>
        <v>0</v>
      </c>
      <c r="D31" s="4">
        <f>0</f>
        <v>0</v>
      </c>
      <c r="E31" s="3"/>
      <c r="F31" s="4">
        <f>E31</f>
        <v>0</v>
      </c>
      <c r="G31" s="4">
        <f>0</f>
        <v>0</v>
      </c>
      <c r="H31" s="3"/>
      <c r="I31" s="4">
        <f>H31</f>
        <v>0</v>
      </c>
      <c r="J31" s="4">
        <f>0</f>
        <v>0</v>
      </c>
      <c r="K31" s="3"/>
      <c r="L31" s="4">
        <f>K31</f>
        <v>0</v>
      </c>
      <c r="M31" s="4">
        <f>0</f>
        <v>0</v>
      </c>
      <c r="N31" s="3"/>
      <c r="O31" s="4">
        <f>N31</f>
        <v>0</v>
      </c>
      <c r="P31" s="4">
        <f>0</f>
        <v>0</v>
      </c>
      <c r="Q31" s="3"/>
      <c r="R31" s="4">
        <f>Q31</f>
        <v>0</v>
      </c>
      <c r="S31" s="4">
        <f>0</f>
        <v>0</v>
      </c>
      <c r="T31" s="3"/>
      <c r="U31" s="4">
        <f>T31</f>
        <v>0</v>
      </c>
      <c r="V31" s="4">
        <f>0</f>
        <v>0</v>
      </c>
      <c r="W31" s="3"/>
      <c r="X31" s="4">
        <f>W31</f>
        <v>0</v>
      </c>
      <c r="Y31" s="4">
        <f>0</f>
        <v>0</v>
      </c>
      <c r="Z31" s="3"/>
      <c r="AA31" s="4">
        <f>Z31</f>
        <v>0</v>
      </c>
      <c r="AB31" s="4">
        <f>0</f>
        <v>0</v>
      </c>
      <c r="AC31" s="3"/>
      <c r="AD31" s="4">
        <f>AC31</f>
        <v>0</v>
      </c>
      <c r="AE31" s="4">
        <f>0</f>
        <v>0</v>
      </c>
      <c r="AF31" s="3"/>
      <c r="AG31" s="4">
        <f>AF31</f>
        <v>0</v>
      </c>
      <c r="AH31" s="4">
        <f>0</f>
        <v>0</v>
      </c>
      <c r="AI31" s="3"/>
      <c r="AJ31" s="4">
        <f>AI31</f>
        <v>0</v>
      </c>
      <c r="AK31" s="4">
        <f>0</f>
        <v>0</v>
      </c>
      <c r="AL31" s="4">
        <f>AK31</f>
        <v>0</v>
      </c>
      <c r="AM31" s="4">
        <f>0</f>
        <v>0</v>
      </c>
    </row>
    <row r="32" spans="1:39" x14ac:dyDescent="0.2">
      <c r="A32" s="2" t="s">
        <v>23</v>
      </c>
      <c r="B32" s="5">
        <f>(((B21)+(B22))+(B30))+(B31)</f>
        <v>31369.5</v>
      </c>
      <c r="C32" s="5">
        <f>(((C21)+(C22))+(C30))+(C31)</f>
        <v>16932.72</v>
      </c>
      <c r="D32" s="5">
        <f>(((D21)+(D22))+(D30))+(D31)</f>
        <v>30625.07</v>
      </c>
      <c r="E32" s="5">
        <f>(((E21)+(E22))+(E30))+(E31)</f>
        <v>31369.5</v>
      </c>
      <c r="F32" s="5">
        <f>(((F21)+(F22))+(F30))+(F31)</f>
        <v>16932.72</v>
      </c>
      <c r="G32" s="5">
        <f>(((G21)+(G22))+(G30))+(G31)</f>
        <v>30625.07</v>
      </c>
      <c r="H32" s="5">
        <f>(((H21)+(H22))+(H30))+(H31)</f>
        <v>31369.5</v>
      </c>
      <c r="I32" s="5">
        <f>(((I21)+(I22))+(I30))+(I31)</f>
        <v>16932.72</v>
      </c>
      <c r="J32" s="5">
        <f>(((J21)+(J22))+(J30))+(J31)</f>
        <v>30625.07</v>
      </c>
      <c r="K32" s="5">
        <f>(((K21)+(K22))+(K30))+(K31)</f>
        <v>31369.5</v>
      </c>
      <c r="L32" s="5">
        <f>(((L21)+(L22))+(L30))+(L31)</f>
        <v>16932.72</v>
      </c>
      <c r="M32" s="5">
        <f>(((M21)+(M22))+(M30))+(M31)</f>
        <v>30625.07</v>
      </c>
      <c r="N32" s="5">
        <f>(((N21)+(N22))+(N30))+(N31)</f>
        <v>31369.5</v>
      </c>
      <c r="O32" s="5">
        <f>(((O21)+(O22))+(O30))+(O31)</f>
        <v>16932.72</v>
      </c>
      <c r="P32" s="5">
        <f>(((P21)+(P22))+(P30))+(P31)</f>
        <v>30625.07</v>
      </c>
      <c r="Q32" s="5">
        <f>(((Q21)+(Q22))+(Q30))+(Q31)</f>
        <v>31369.5</v>
      </c>
      <c r="R32" s="5">
        <f>(((R21)+(R22))+(R30))+(R31)</f>
        <v>16932.72</v>
      </c>
      <c r="S32" s="5">
        <f>(((S21)+(S22))+(S30))+(S31)</f>
        <v>30625.07</v>
      </c>
      <c r="T32" s="5">
        <f>(((T21)+(T22))+(T30))+(T31)</f>
        <v>31369.5</v>
      </c>
      <c r="U32" s="5">
        <f>(((U21)+(U22))+(U30))+(U31)</f>
        <v>16932.72</v>
      </c>
      <c r="V32" s="5">
        <f>(((V21)+(V22))+(V30))+(V31)</f>
        <v>30625.07</v>
      </c>
      <c r="W32" s="5">
        <f>(((W21)+(W22))+(W30))+(W31)</f>
        <v>31369.5</v>
      </c>
      <c r="X32" s="5">
        <f>(((X21)+(X22))+(X30))+(X31)</f>
        <v>16932.72</v>
      </c>
      <c r="Y32" s="5">
        <f>(((Y21)+(Y22))+(Y30))+(Y31)</f>
        <v>30625.07</v>
      </c>
      <c r="Z32" s="5">
        <f>(((Z21)+(Z22))+(Z30))+(Z31)</f>
        <v>31369.5</v>
      </c>
      <c r="AA32" s="5">
        <f>(((AA21)+(AA22))+(AA30))+(AA31)</f>
        <v>16932.72</v>
      </c>
      <c r="AB32" s="5">
        <f>(((AB21)+(AB22))+(AB30))+(AB31)</f>
        <v>30625.07</v>
      </c>
      <c r="AC32" s="5">
        <f>(((AC21)+(AC22))+(AC30))+(AC31)</f>
        <v>31369.5</v>
      </c>
      <c r="AD32" s="5">
        <f>(((AD21)+(AD22))+(AD30))+(AD31)</f>
        <v>16932.72</v>
      </c>
      <c r="AE32" s="5">
        <f>(((AE21)+(AE22))+(AE30))+(AE31)</f>
        <v>30625.07</v>
      </c>
      <c r="AF32" s="5">
        <f>(((AF21)+(AF22))+(AF30))+(AF31)</f>
        <v>31369.5</v>
      </c>
      <c r="AG32" s="5">
        <f>(((AG21)+(AG22))+(AG30))+(AG31)</f>
        <v>16932.72</v>
      </c>
      <c r="AH32" s="5">
        <f>(((AH21)+(AH22))+(AH30))+(AH31)</f>
        <v>30625.07</v>
      </c>
      <c r="AI32" s="5">
        <f>(((AI21)+(AI22))+(AI30))+(AI31)</f>
        <v>31369.5</v>
      </c>
      <c r="AJ32" s="5">
        <f>(((AJ21)+(AJ22))+(AJ30))+(AJ31)</f>
        <v>16932.72</v>
      </c>
      <c r="AK32" s="5">
        <f>(((AK21)+(AK22))+(AK30))+(AK31)</f>
        <v>30625.07</v>
      </c>
      <c r="AL32" s="5">
        <f>(((AL21)+(AL22))+(AL30))+(AL31)</f>
        <v>16932.72</v>
      </c>
      <c r="AM32" s="5">
        <f>(((AM21)+(AM22))+(AM30))+(AM31)</f>
        <v>30625.07</v>
      </c>
    </row>
    <row r="33" spans="1:39" x14ac:dyDescent="0.2">
      <c r="A33" s="2" t="s">
        <v>24</v>
      </c>
      <c r="B33" s="5">
        <f>((B15)+(B19))+(B32)</f>
        <v>320702.58999999997</v>
      </c>
      <c r="C33" s="5">
        <f>((C15)+(C19))+(C32)</f>
        <v>223885.42999999996</v>
      </c>
      <c r="D33" s="5">
        <f>((D15)+(D19))+(D32)</f>
        <v>295611.79000000004</v>
      </c>
      <c r="E33" s="5">
        <f>((E15)+(E19))+(E32)</f>
        <v>320702.58999999997</v>
      </c>
      <c r="F33" s="5">
        <f>((F15)+(F19))+(F32)</f>
        <v>223885.42999999996</v>
      </c>
      <c r="G33" s="5">
        <f>((G15)+(G19))+(G32)</f>
        <v>295611.79000000004</v>
      </c>
      <c r="H33" s="5">
        <f>((H15)+(H19))+(H32)</f>
        <v>320702.58999999997</v>
      </c>
      <c r="I33" s="5">
        <f>((I15)+(I19))+(I32)</f>
        <v>223885.42999999996</v>
      </c>
      <c r="J33" s="5">
        <f>((J15)+(J19))+(J32)</f>
        <v>295611.79000000004</v>
      </c>
      <c r="K33" s="5">
        <f>((K15)+(K19))+(K32)</f>
        <v>320702.58999999997</v>
      </c>
      <c r="L33" s="5">
        <f>((L15)+(L19))+(L32)</f>
        <v>223885.42999999996</v>
      </c>
      <c r="M33" s="5">
        <f>((M15)+(M19))+(M32)</f>
        <v>295611.79000000004</v>
      </c>
      <c r="N33" s="5">
        <f>((N15)+(N19))+(N32)</f>
        <v>320702.58999999997</v>
      </c>
      <c r="O33" s="5">
        <f>((O15)+(O19))+(O32)</f>
        <v>223885.42999999996</v>
      </c>
      <c r="P33" s="5">
        <f>((P15)+(P19))+(P32)</f>
        <v>295611.79000000004</v>
      </c>
      <c r="Q33" s="5">
        <f>((Q15)+(Q19))+(Q32)</f>
        <v>320702.58999999997</v>
      </c>
      <c r="R33" s="5">
        <f>((R15)+(R19))+(R32)</f>
        <v>223885.42999999996</v>
      </c>
      <c r="S33" s="5">
        <f>((S15)+(S19))+(S32)</f>
        <v>295611.79000000004</v>
      </c>
      <c r="T33" s="5">
        <f>((T15)+(T19))+(T32)</f>
        <v>320702.58999999997</v>
      </c>
      <c r="U33" s="5">
        <f>((U15)+(U19))+(U32)</f>
        <v>223885.42999999996</v>
      </c>
      <c r="V33" s="5">
        <f>((V15)+(V19))+(V32)</f>
        <v>295611.79000000004</v>
      </c>
      <c r="W33" s="5">
        <f>((W15)+(W19))+(W32)</f>
        <v>320702.58999999997</v>
      </c>
      <c r="X33" s="5">
        <f>((X15)+(X19))+(X32)</f>
        <v>223885.42999999996</v>
      </c>
      <c r="Y33" s="5">
        <f>((Y15)+(Y19))+(Y32)</f>
        <v>295611.79000000004</v>
      </c>
      <c r="Z33" s="5">
        <f>((Z15)+(Z19))+(Z32)</f>
        <v>320702.58999999997</v>
      </c>
      <c r="AA33" s="5">
        <f>((AA15)+(AA19))+(AA32)</f>
        <v>223885.42999999996</v>
      </c>
      <c r="AB33" s="5">
        <f>((AB15)+(AB19))+(AB32)</f>
        <v>295611.79000000004</v>
      </c>
      <c r="AC33" s="5">
        <f>((AC15)+(AC19))+(AC32)</f>
        <v>320702.58999999997</v>
      </c>
      <c r="AD33" s="5">
        <f>((AD15)+(AD19))+(AD32)</f>
        <v>223885.42999999996</v>
      </c>
      <c r="AE33" s="5">
        <f>((AE15)+(AE19))+(AE32)</f>
        <v>295611.79000000004</v>
      </c>
      <c r="AF33" s="5">
        <f>((AF15)+(AF19))+(AF32)</f>
        <v>320702.58999999997</v>
      </c>
      <c r="AG33" s="5">
        <f>((AG15)+(AG19))+(AG32)</f>
        <v>223885.42999999996</v>
      </c>
      <c r="AH33" s="5">
        <f>((AH15)+(AH19))+(AH32)</f>
        <v>295611.79000000004</v>
      </c>
      <c r="AI33" s="5">
        <f>((AI15)+(AI19))+(AI32)</f>
        <v>320702.58999999997</v>
      </c>
      <c r="AJ33" s="5">
        <f>((AJ15)+(AJ19))+(AJ32)</f>
        <v>223885.42999999996</v>
      </c>
      <c r="AK33" s="5">
        <f>((AK15)+(AK19))+(AK32)</f>
        <v>295611.79000000004</v>
      </c>
      <c r="AL33" s="5">
        <f>((AL15)+(AL19))+(AL32)</f>
        <v>227473.92999999996</v>
      </c>
      <c r="AM33" s="5">
        <f>((AM15)+(AM19))+(AM32)</f>
        <v>295611.79000000004</v>
      </c>
    </row>
    <row r="34" spans="1:39" x14ac:dyDescent="0.2">
      <c r="A34" s="2" t="s">
        <v>25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x14ac:dyDescent="0.2">
      <c r="A35" s="2" t="s">
        <v>26</v>
      </c>
      <c r="B35" s="3"/>
      <c r="C35" s="4">
        <f>B35</f>
        <v>0</v>
      </c>
      <c r="D35" s="4">
        <f>C35</f>
        <v>0</v>
      </c>
      <c r="E35" s="3"/>
      <c r="F35" s="4">
        <f>E35</f>
        <v>0</v>
      </c>
      <c r="G35" s="4">
        <f>F35</f>
        <v>0</v>
      </c>
      <c r="H35" s="3"/>
      <c r="I35" s="4">
        <f>H35</f>
        <v>0</v>
      </c>
      <c r="J35" s="4">
        <f>I35</f>
        <v>0</v>
      </c>
      <c r="K35" s="3"/>
      <c r="L35" s="4">
        <f>K35</f>
        <v>0</v>
      </c>
      <c r="M35" s="4">
        <f>L35</f>
        <v>0</v>
      </c>
      <c r="N35" s="3"/>
      <c r="O35" s="4">
        <f>N35</f>
        <v>0</v>
      </c>
      <c r="P35" s="4">
        <f>O35</f>
        <v>0</v>
      </c>
      <c r="Q35" s="3"/>
      <c r="R35" s="4">
        <f>Q35</f>
        <v>0</v>
      </c>
      <c r="S35" s="4">
        <f>R35</f>
        <v>0</v>
      </c>
      <c r="T35" s="3"/>
      <c r="U35" s="4">
        <f>T35</f>
        <v>0</v>
      </c>
      <c r="V35" s="4">
        <f>U35</f>
        <v>0</v>
      </c>
      <c r="W35" s="3"/>
      <c r="X35" s="4">
        <f>W35</f>
        <v>0</v>
      </c>
      <c r="Y35" s="4">
        <f>X35</f>
        <v>0</v>
      </c>
      <c r="Z35" s="3"/>
      <c r="AA35" s="4">
        <f>Z35</f>
        <v>0</v>
      </c>
      <c r="AB35" s="4">
        <f>AA35</f>
        <v>0</v>
      </c>
      <c r="AC35" s="3"/>
      <c r="AD35" s="4">
        <f>AC35</f>
        <v>0</v>
      </c>
      <c r="AE35" s="4">
        <f>AD35</f>
        <v>0</v>
      </c>
      <c r="AF35" s="3"/>
      <c r="AG35" s="4">
        <f>AF35</f>
        <v>0</v>
      </c>
      <c r="AH35" s="4">
        <f>AG35</f>
        <v>0</v>
      </c>
      <c r="AI35" s="3"/>
      <c r="AJ35" s="4">
        <f>AI35</f>
        <v>0</v>
      </c>
      <c r="AK35" s="4">
        <f>AJ35</f>
        <v>0</v>
      </c>
      <c r="AL35" s="4">
        <f>AK35</f>
        <v>0</v>
      </c>
      <c r="AM35" s="4">
        <f>AL35</f>
        <v>0</v>
      </c>
    </row>
    <row r="36" spans="1:39" x14ac:dyDescent="0.2">
      <c r="A36" s="2" t="s">
        <v>27</v>
      </c>
      <c r="B36" s="4">
        <f>610179.21</f>
        <v>610179.21</v>
      </c>
      <c r="C36" s="4">
        <f>631334.9</f>
        <v>631334.9</v>
      </c>
      <c r="D36" s="4">
        <f>C36</f>
        <v>631334.9</v>
      </c>
      <c r="E36" s="4">
        <f>610179.21</f>
        <v>610179.21</v>
      </c>
      <c r="F36" s="4">
        <f>631334.9</f>
        <v>631334.9</v>
      </c>
      <c r="G36" s="4">
        <f>F36</f>
        <v>631334.9</v>
      </c>
      <c r="H36" s="4">
        <f>610179.21</f>
        <v>610179.21</v>
      </c>
      <c r="I36" s="4">
        <f>631334.9</f>
        <v>631334.9</v>
      </c>
      <c r="J36" s="4">
        <f>I36</f>
        <v>631334.9</v>
      </c>
      <c r="K36" s="4">
        <f>610179.21</f>
        <v>610179.21</v>
      </c>
      <c r="L36" s="4">
        <f>631334.9</f>
        <v>631334.9</v>
      </c>
      <c r="M36" s="4">
        <f>L36</f>
        <v>631334.9</v>
      </c>
      <c r="N36" s="4">
        <f>610179.21</f>
        <v>610179.21</v>
      </c>
      <c r="O36" s="4">
        <f>631334.9</f>
        <v>631334.9</v>
      </c>
      <c r="P36" s="4">
        <f>O36</f>
        <v>631334.9</v>
      </c>
      <c r="Q36" s="4">
        <f>610179.21</f>
        <v>610179.21</v>
      </c>
      <c r="R36" s="4">
        <f>631334.9</f>
        <v>631334.9</v>
      </c>
      <c r="S36" s="4">
        <f>R36</f>
        <v>631334.9</v>
      </c>
      <c r="T36" s="4">
        <f>610179.21</f>
        <v>610179.21</v>
      </c>
      <c r="U36" s="4">
        <f>631334.9</f>
        <v>631334.9</v>
      </c>
      <c r="V36" s="4">
        <f>U36</f>
        <v>631334.9</v>
      </c>
      <c r="W36" s="4">
        <f>610179.21</f>
        <v>610179.21</v>
      </c>
      <c r="X36" s="4">
        <f>631334.9</f>
        <v>631334.9</v>
      </c>
      <c r="Y36" s="4">
        <f>X36</f>
        <v>631334.9</v>
      </c>
      <c r="Z36" s="4">
        <f>610179.21</f>
        <v>610179.21</v>
      </c>
      <c r="AA36" s="4">
        <f>631334.9</f>
        <v>631334.9</v>
      </c>
      <c r="AB36" s="4">
        <f>AA36</f>
        <v>631334.9</v>
      </c>
      <c r="AC36" s="4">
        <f>610179.21</f>
        <v>610179.21</v>
      </c>
      <c r="AD36" s="4">
        <f>631334.9</f>
        <v>631334.9</v>
      </c>
      <c r="AE36" s="4">
        <f>AD36</f>
        <v>631334.9</v>
      </c>
      <c r="AF36" s="4">
        <f>610179.21</f>
        <v>610179.21</v>
      </c>
      <c r="AG36" s="4">
        <f>631334.9</f>
        <v>631334.9</v>
      </c>
      <c r="AH36" s="4">
        <f>AG36</f>
        <v>631334.9</v>
      </c>
      <c r="AI36" s="4">
        <f>610179.21</f>
        <v>610179.21</v>
      </c>
      <c r="AJ36" s="4">
        <f>631334.9</f>
        <v>631334.9</v>
      </c>
      <c r="AK36" s="4">
        <f>AJ36</f>
        <v>631334.9</v>
      </c>
      <c r="AL36" s="4">
        <f>631334.9</f>
        <v>631334.9</v>
      </c>
      <c r="AM36" s="4">
        <f>AL36</f>
        <v>631334.9</v>
      </c>
    </row>
    <row r="37" spans="1:39" x14ac:dyDescent="0.2">
      <c r="A37" s="2" t="s">
        <v>28</v>
      </c>
      <c r="B37" s="4">
        <f>7451.52</f>
        <v>7451.52</v>
      </c>
      <c r="C37" s="4">
        <f>B37</f>
        <v>7451.52</v>
      </c>
      <c r="D37" s="4">
        <f>12770.52</f>
        <v>12770.52</v>
      </c>
      <c r="E37" s="4">
        <f>7451.52</f>
        <v>7451.52</v>
      </c>
      <c r="F37" s="4">
        <f>E37</f>
        <v>7451.52</v>
      </c>
      <c r="G37" s="4">
        <f>12770.52</f>
        <v>12770.52</v>
      </c>
      <c r="H37" s="4">
        <f>7451.52</f>
        <v>7451.52</v>
      </c>
      <c r="I37" s="4">
        <f>H37</f>
        <v>7451.52</v>
      </c>
      <c r="J37" s="4">
        <f>12770.52</f>
        <v>12770.52</v>
      </c>
      <c r="K37" s="4">
        <f>7451.52</f>
        <v>7451.52</v>
      </c>
      <c r="L37" s="4">
        <f>K37</f>
        <v>7451.52</v>
      </c>
      <c r="M37" s="4">
        <f>12770.52</f>
        <v>12770.52</v>
      </c>
      <c r="N37" s="4">
        <f>7451.52</f>
        <v>7451.52</v>
      </c>
      <c r="O37" s="4">
        <f>N37</f>
        <v>7451.52</v>
      </c>
      <c r="P37" s="4">
        <f>12770.52</f>
        <v>12770.52</v>
      </c>
      <c r="Q37" s="4">
        <f>7451.52</f>
        <v>7451.52</v>
      </c>
      <c r="R37" s="4">
        <f>Q37</f>
        <v>7451.52</v>
      </c>
      <c r="S37" s="4">
        <f>12770.52</f>
        <v>12770.52</v>
      </c>
      <c r="T37" s="4">
        <f>7451.52</f>
        <v>7451.52</v>
      </c>
      <c r="U37" s="4">
        <f>T37</f>
        <v>7451.52</v>
      </c>
      <c r="V37" s="4">
        <f>12770.52</f>
        <v>12770.52</v>
      </c>
      <c r="W37" s="4">
        <f>7451.52</f>
        <v>7451.52</v>
      </c>
      <c r="X37" s="4">
        <f>W37</f>
        <v>7451.52</v>
      </c>
      <c r="Y37" s="4">
        <f>12770.52</f>
        <v>12770.52</v>
      </c>
      <c r="Z37" s="4">
        <f>7451.52</f>
        <v>7451.52</v>
      </c>
      <c r="AA37" s="4">
        <f>Z37</f>
        <v>7451.52</v>
      </c>
      <c r="AB37" s="4">
        <f>12770.52</f>
        <v>12770.52</v>
      </c>
      <c r="AC37" s="4">
        <f>7451.52</f>
        <v>7451.52</v>
      </c>
      <c r="AD37" s="4">
        <f>AC37</f>
        <v>7451.52</v>
      </c>
      <c r="AE37" s="4">
        <f>12770.52</f>
        <v>12770.52</v>
      </c>
      <c r="AF37" s="4">
        <f>7451.52</f>
        <v>7451.52</v>
      </c>
      <c r="AG37" s="4">
        <f>AF37</f>
        <v>7451.52</v>
      </c>
      <c r="AH37" s="4">
        <f>12770.52</f>
        <v>12770.52</v>
      </c>
      <c r="AI37" s="4">
        <f>7451.52</f>
        <v>7451.52</v>
      </c>
      <c r="AJ37" s="4">
        <f>AI37</f>
        <v>7451.52</v>
      </c>
      <c r="AK37" s="4">
        <f>12770.52</f>
        <v>12770.52</v>
      </c>
      <c r="AL37" s="4">
        <f>AK37</f>
        <v>12770.52</v>
      </c>
      <c r="AM37" s="4">
        <f>12770.52</f>
        <v>12770.52</v>
      </c>
    </row>
    <row r="38" spans="1:39" x14ac:dyDescent="0.2">
      <c r="A38" s="2" t="s">
        <v>29</v>
      </c>
      <c r="B38" s="4">
        <f>27507.42</f>
        <v>27507.42</v>
      </c>
      <c r="C38" s="4">
        <f>28303.42</f>
        <v>28303.42</v>
      </c>
      <c r="D38" s="4">
        <f>40672.22</f>
        <v>40672.22</v>
      </c>
      <c r="E38" s="4">
        <f>27507.42</f>
        <v>27507.42</v>
      </c>
      <c r="F38" s="4">
        <f>28303.42</f>
        <v>28303.42</v>
      </c>
      <c r="G38" s="4">
        <f>40672.22</f>
        <v>40672.22</v>
      </c>
      <c r="H38" s="4">
        <f>27507.42</f>
        <v>27507.42</v>
      </c>
      <c r="I38" s="4">
        <f>28303.42</f>
        <v>28303.42</v>
      </c>
      <c r="J38" s="4">
        <f>40672.22</f>
        <v>40672.22</v>
      </c>
      <c r="K38" s="4">
        <f>27507.42</f>
        <v>27507.42</v>
      </c>
      <c r="L38" s="4">
        <f>28303.42</f>
        <v>28303.42</v>
      </c>
      <c r="M38" s="4">
        <f>40672.22</f>
        <v>40672.22</v>
      </c>
      <c r="N38" s="4">
        <f>27507.42</f>
        <v>27507.42</v>
      </c>
      <c r="O38" s="4">
        <f>28303.42</f>
        <v>28303.42</v>
      </c>
      <c r="P38" s="4">
        <f>40672.22</f>
        <v>40672.22</v>
      </c>
      <c r="Q38" s="4">
        <f>27507.42</f>
        <v>27507.42</v>
      </c>
      <c r="R38" s="4">
        <f>28303.42</f>
        <v>28303.42</v>
      </c>
      <c r="S38" s="4">
        <f>40672.22</f>
        <v>40672.22</v>
      </c>
      <c r="T38" s="4">
        <f>27507.42</f>
        <v>27507.42</v>
      </c>
      <c r="U38" s="4">
        <f>28303.42</f>
        <v>28303.42</v>
      </c>
      <c r="V38" s="4">
        <f>40672.22</f>
        <v>40672.22</v>
      </c>
      <c r="W38" s="4">
        <f>27507.42</f>
        <v>27507.42</v>
      </c>
      <c r="X38" s="4">
        <f>28303.42</f>
        <v>28303.42</v>
      </c>
      <c r="Y38" s="4">
        <f>40672.22</f>
        <v>40672.22</v>
      </c>
      <c r="Z38" s="4">
        <f>27507.42</f>
        <v>27507.42</v>
      </c>
      <c r="AA38" s="4">
        <f>28303.42</f>
        <v>28303.42</v>
      </c>
      <c r="AB38" s="4">
        <f>40672.22</f>
        <v>40672.22</v>
      </c>
      <c r="AC38" s="4">
        <f>27507.42</f>
        <v>27507.42</v>
      </c>
      <c r="AD38" s="4">
        <f>28303.42</f>
        <v>28303.42</v>
      </c>
      <c r="AE38" s="4">
        <f>40672.22</f>
        <v>40672.22</v>
      </c>
      <c r="AF38" s="4">
        <f>27507.42</f>
        <v>27507.42</v>
      </c>
      <c r="AG38" s="4">
        <f>28303.42</f>
        <v>28303.42</v>
      </c>
      <c r="AH38" s="4">
        <f>40672.22</f>
        <v>40672.22</v>
      </c>
      <c r="AI38" s="4">
        <f>27507.42</f>
        <v>27507.42</v>
      </c>
      <c r="AJ38" s="4">
        <f>28303.42</f>
        <v>28303.42</v>
      </c>
      <c r="AK38" s="4">
        <f>40672.22</f>
        <v>40672.22</v>
      </c>
      <c r="AL38" s="4">
        <f>28303.42</f>
        <v>28303.42</v>
      </c>
      <c r="AM38" s="4">
        <f>40672.22</f>
        <v>40672.22</v>
      </c>
    </row>
    <row r="39" spans="1:39" x14ac:dyDescent="0.2">
      <c r="A39" s="2" t="s">
        <v>30</v>
      </c>
      <c r="B39" s="5">
        <f>(((B35)+(B36))+(B37))+(B38)</f>
        <v>645138.15</v>
      </c>
      <c r="C39" s="5">
        <f>(((C35)+(C36))+(C37))+(C38)</f>
        <v>667089.84000000008</v>
      </c>
      <c r="D39" s="5">
        <f>(((D35)+(D36))+(D37))+(D38)</f>
        <v>684777.64</v>
      </c>
      <c r="E39" s="5">
        <f>(((E35)+(E36))+(E37))+(E38)</f>
        <v>645138.15</v>
      </c>
      <c r="F39" s="5">
        <f>(((F35)+(F36))+(F37))+(F38)</f>
        <v>667089.84000000008</v>
      </c>
      <c r="G39" s="5">
        <f>(((G35)+(G36))+(G37))+(G38)</f>
        <v>684777.64</v>
      </c>
      <c r="H39" s="5">
        <f>(((H35)+(H36))+(H37))+(H38)</f>
        <v>645138.15</v>
      </c>
      <c r="I39" s="5">
        <f>(((I35)+(I36))+(I37))+(I38)</f>
        <v>667089.84000000008</v>
      </c>
      <c r="J39" s="5">
        <f>(((J35)+(J36))+(J37))+(J38)</f>
        <v>684777.64</v>
      </c>
      <c r="K39" s="5">
        <f>(((K35)+(K36))+(K37))+(K38)</f>
        <v>645138.15</v>
      </c>
      <c r="L39" s="5">
        <f>(((L35)+(L36))+(L37))+(L38)</f>
        <v>667089.84000000008</v>
      </c>
      <c r="M39" s="5">
        <f>(((M35)+(M36))+(M37))+(M38)</f>
        <v>684777.64</v>
      </c>
      <c r="N39" s="5">
        <f>(((N35)+(N36))+(N37))+(N38)</f>
        <v>645138.15</v>
      </c>
      <c r="O39" s="5">
        <f>(((O35)+(O36))+(O37))+(O38)</f>
        <v>667089.84000000008</v>
      </c>
      <c r="P39" s="5">
        <f>(((P35)+(P36))+(P37))+(P38)</f>
        <v>684777.64</v>
      </c>
      <c r="Q39" s="5">
        <f>(((Q35)+(Q36))+(Q37))+(Q38)</f>
        <v>645138.15</v>
      </c>
      <c r="R39" s="5">
        <f>(((R35)+(R36))+(R37))+(R38)</f>
        <v>667089.84000000008</v>
      </c>
      <c r="S39" s="5">
        <f>(((S35)+(S36))+(S37))+(S38)</f>
        <v>684777.64</v>
      </c>
      <c r="T39" s="5">
        <f>(((T35)+(T36))+(T37))+(T38)</f>
        <v>645138.15</v>
      </c>
      <c r="U39" s="5">
        <f>(((U35)+(U36))+(U37))+(U38)</f>
        <v>667089.84000000008</v>
      </c>
      <c r="V39" s="5">
        <f>(((V35)+(V36))+(V37))+(V38)</f>
        <v>684777.64</v>
      </c>
      <c r="W39" s="5">
        <f>(((W35)+(W36))+(W37))+(W38)</f>
        <v>645138.15</v>
      </c>
      <c r="X39" s="5">
        <f>(((X35)+(X36))+(X37))+(X38)</f>
        <v>667089.84000000008</v>
      </c>
      <c r="Y39" s="5">
        <f>(((Y35)+(Y36))+(Y37))+(Y38)</f>
        <v>684777.64</v>
      </c>
      <c r="Z39" s="5">
        <f>(((Z35)+(Z36))+(Z37))+(Z38)</f>
        <v>645138.15</v>
      </c>
      <c r="AA39" s="5">
        <f>(((AA35)+(AA36))+(AA37))+(AA38)</f>
        <v>667089.84000000008</v>
      </c>
      <c r="AB39" s="5">
        <f>(((AB35)+(AB36))+(AB37))+(AB38)</f>
        <v>684777.64</v>
      </c>
      <c r="AC39" s="5">
        <f>(((AC35)+(AC36))+(AC37))+(AC38)</f>
        <v>645138.15</v>
      </c>
      <c r="AD39" s="5">
        <f>(((AD35)+(AD36))+(AD37))+(AD38)</f>
        <v>667089.84000000008</v>
      </c>
      <c r="AE39" s="5">
        <f>(((AE35)+(AE36))+(AE37))+(AE38)</f>
        <v>684777.64</v>
      </c>
      <c r="AF39" s="5">
        <f>(((AF35)+(AF36))+(AF37))+(AF38)</f>
        <v>645138.15</v>
      </c>
      <c r="AG39" s="5">
        <f>(((AG35)+(AG36))+(AG37))+(AG38)</f>
        <v>667089.84000000008</v>
      </c>
      <c r="AH39" s="5">
        <f>(((AH35)+(AH36))+(AH37))+(AH38)</f>
        <v>684777.64</v>
      </c>
      <c r="AI39" s="5">
        <f>(((AI35)+(AI36))+(AI37))+(AI38)</f>
        <v>645138.15</v>
      </c>
      <c r="AJ39" s="5">
        <f>(((AJ35)+(AJ36))+(AJ37))+(AJ38)</f>
        <v>667089.84000000008</v>
      </c>
      <c r="AK39" s="5">
        <f>(((AK35)+(AK36))+(AK37))+(AK38)</f>
        <v>684777.64</v>
      </c>
      <c r="AL39" s="5">
        <f>(((AL35)+(AL36))+(AL37))+(AL38)</f>
        <v>672408.84000000008</v>
      </c>
      <c r="AM39" s="5">
        <f>(((AM35)+(AM36))+(AM37))+(AM38)</f>
        <v>684777.64</v>
      </c>
    </row>
    <row r="40" spans="1:39" x14ac:dyDescent="0.2">
      <c r="A40" s="2" t="s">
        <v>31</v>
      </c>
      <c r="B40" s="3"/>
      <c r="C40" s="4">
        <f>B40</f>
        <v>0</v>
      </c>
      <c r="D40" s="4">
        <f>C40</f>
        <v>0</v>
      </c>
      <c r="E40" s="3"/>
      <c r="F40" s="4">
        <f>E40</f>
        <v>0</v>
      </c>
      <c r="G40" s="4">
        <f>F40</f>
        <v>0</v>
      </c>
      <c r="H40" s="3"/>
      <c r="I40" s="4">
        <f>H40</f>
        <v>0</v>
      </c>
      <c r="J40" s="4">
        <f>I40</f>
        <v>0</v>
      </c>
      <c r="K40" s="3"/>
      <c r="L40" s="4">
        <f>K40</f>
        <v>0</v>
      </c>
      <c r="M40" s="4">
        <f>L40</f>
        <v>0</v>
      </c>
      <c r="N40" s="3"/>
      <c r="O40" s="4">
        <f>N40</f>
        <v>0</v>
      </c>
      <c r="P40" s="4">
        <f>O40</f>
        <v>0</v>
      </c>
      <c r="Q40" s="3"/>
      <c r="R40" s="4">
        <f>Q40</f>
        <v>0</v>
      </c>
      <c r="S40" s="4">
        <f>R40</f>
        <v>0</v>
      </c>
      <c r="T40" s="3"/>
      <c r="U40" s="4">
        <f>T40</f>
        <v>0</v>
      </c>
      <c r="V40" s="4">
        <f>U40</f>
        <v>0</v>
      </c>
      <c r="W40" s="3"/>
      <c r="X40" s="4">
        <f>W40</f>
        <v>0</v>
      </c>
      <c r="Y40" s="4">
        <f>X40</f>
        <v>0</v>
      </c>
      <c r="Z40" s="3"/>
      <c r="AA40" s="4">
        <f>Z40</f>
        <v>0</v>
      </c>
      <c r="AB40" s="4">
        <f>AA40</f>
        <v>0</v>
      </c>
      <c r="AC40" s="3"/>
      <c r="AD40" s="4">
        <f>AC40</f>
        <v>0</v>
      </c>
      <c r="AE40" s="4">
        <f>AD40</f>
        <v>0</v>
      </c>
      <c r="AF40" s="3"/>
      <c r="AG40" s="4">
        <f>AF40</f>
        <v>0</v>
      </c>
      <c r="AH40" s="4">
        <f>AG40</f>
        <v>0</v>
      </c>
      <c r="AI40" s="3"/>
      <c r="AJ40" s="4">
        <f>AI40</f>
        <v>0</v>
      </c>
      <c r="AK40" s="4">
        <f>AJ40</f>
        <v>0</v>
      </c>
      <c r="AL40" s="4">
        <f>AK40</f>
        <v>0</v>
      </c>
      <c r="AM40" s="4">
        <f>AL40</f>
        <v>0</v>
      </c>
    </row>
    <row r="41" spans="1:39" x14ac:dyDescent="0.2">
      <c r="A41" s="2" t="s">
        <v>32</v>
      </c>
      <c r="B41" s="4">
        <f>-334193.07</f>
        <v>-334193.07</v>
      </c>
      <c r="C41" s="4">
        <f>-491165.07</f>
        <v>-491165.07</v>
      </c>
      <c r="D41" s="4">
        <f>-588401.97</f>
        <v>-588401.97</v>
      </c>
      <c r="E41" s="4">
        <f>-334193.07</f>
        <v>-334193.07</v>
      </c>
      <c r="F41" s="4">
        <f>-491165.07</f>
        <v>-491165.07</v>
      </c>
      <c r="G41" s="4">
        <f>-588401.97</f>
        <v>-588401.97</v>
      </c>
      <c r="H41" s="4">
        <f>-334193.07</f>
        <v>-334193.07</v>
      </c>
      <c r="I41" s="4">
        <f>-491165.07</f>
        <v>-491165.07</v>
      </c>
      <c r="J41" s="4">
        <f>-588401.97</f>
        <v>-588401.97</v>
      </c>
      <c r="K41" s="4">
        <f>-334193.07</f>
        <v>-334193.07</v>
      </c>
      <c r="L41" s="4">
        <f>-491165.07</f>
        <v>-491165.07</v>
      </c>
      <c r="M41" s="4">
        <f>-588401.97</f>
        <v>-588401.97</v>
      </c>
      <c r="N41" s="4">
        <f>-334193.07</f>
        <v>-334193.07</v>
      </c>
      <c r="O41" s="4">
        <f>-491165.07</f>
        <v>-491165.07</v>
      </c>
      <c r="P41" s="4">
        <f>-588401.97</f>
        <v>-588401.97</v>
      </c>
      <c r="Q41" s="4">
        <f>-334193.07</f>
        <v>-334193.07</v>
      </c>
      <c r="R41" s="4">
        <f>-491165.07</f>
        <v>-491165.07</v>
      </c>
      <c r="S41" s="4">
        <f>-588401.97</f>
        <v>-588401.97</v>
      </c>
      <c r="T41" s="4">
        <f>-334193.07</f>
        <v>-334193.07</v>
      </c>
      <c r="U41" s="4">
        <f>-491165.07</f>
        <v>-491165.07</v>
      </c>
      <c r="V41" s="4">
        <f>-588401.97</f>
        <v>-588401.97</v>
      </c>
      <c r="W41" s="4">
        <f>-334193.07</f>
        <v>-334193.07</v>
      </c>
      <c r="X41" s="4">
        <f>-491165.07</f>
        <v>-491165.07</v>
      </c>
      <c r="Y41" s="4">
        <f>-588401.97</f>
        <v>-588401.97</v>
      </c>
      <c r="Z41" s="4">
        <f>-334193.07</f>
        <v>-334193.07</v>
      </c>
      <c r="AA41" s="4">
        <f>-491165.07</f>
        <v>-491165.07</v>
      </c>
      <c r="AB41" s="4">
        <f>-588401.97</f>
        <v>-588401.97</v>
      </c>
      <c r="AC41" s="4">
        <f>-334193.07</f>
        <v>-334193.07</v>
      </c>
      <c r="AD41" s="4">
        <f>-491165.07</f>
        <v>-491165.07</v>
      </c>
      <c r="AE41" s="4">
        <f>-588401.97</f>
        <v>-588401.97</v>
      </c>
      <c r="AF41" s="4">
        <f>-334193.07</f>
        <v>-334193.07</v>
      </c>
      <c r="AG41" s="4">
        <f>-491165.07</f>
        <v>-491165.07</v>
      </c>
      <c r="AH41" s="4">
        <f>-588401.97</f>
        <v>-588401.97</v>
      </c>
      <c r="AI41" s="4">
        <f>-334193.07</f>
        <v>-334193.07</v>
      </c>
      <c r="AJ41" s="4">
        <f>-491165.07</f>
        <v>-491165.07</v>
      </c>
      <c r="AK41" s="4">
        <f>-588401.97</f>
        <v>-588401.97</v>
      </c>
      <c r="AL41" s="4">
        <f>-491165.07</f>
        <v>-491165.07</v>
      </c>
      <c r="AM41" s="4">
        <f>-588401.97</f>
        <v>-588401.97</v>
      </c>
    </row>
    <row r="42" spans="1:39" x14ac:dyDescent="0.2">
      <c r="A42" s="2" t="s">
        <v>33</v>
      </c>
      <c r="B42" s="3"/>
      <c r="C42" s="4">
        <f>B42</f>
        <v>0</v>
      </c>
      <c r="D42" s="4">
        <f>-830.08</f>
        <v>-830.08</v>
      </c>
      <c r="E42" s="3"/>
      <c r="F42" s="4">
        <f>E42</f>
        <v>0</v>
      </c>
      <c r="G42" s="4">
        <f>-830.08</f>
        <v>-830.08</v>
      </c>
      <c r="H42" s="3"/>
      <c r="I42" s="4">
        <f>H42</f>
        <v>0</v>
      </c>
      <c r="J42" s="4">
        <f>-830.08</f>
        <v>-830.08</v>
      </c>
      <c r="K42" s="3"/>
      <c r="L42" s="4">
        <f>K42</f>
        <v>0</v>
      </c>
      <c r="M42" s="4">
        <f>-830.08</f>
        <v>-830.08</v>
      </c>
      <c r="N42" s="3"/>
      <c r="O42" s="4">
        <f>N42</f>
        <v>0</v>
      </c>
      <c r="P42" s="4">
        <f>-830.08</f>
        <v>-830.08</v>
      </c>
      <c r="Q42" s="3"/>
      <c r="R42" s="4">
        <f>Q42</f>
        <v>0</v>
      </c>
      <c r="S42" s="4">
        <f>-830.08</f>
        <v>-830.08</v>
      </c>
      <c r="T42" s="3"/>
      <c r="U42" s="4">
        <f>T42</f>
        <v>0</v>
      </c>
      <c r="V42" s="4">
        <f>-830.08</f>
        <v>-830.08</v>
      </c>
      <c r="W42" s="3"/>
      <c r="X42" s="4">
        <f>W42</f>
        <v>0</v>
      </c>
      <c r="Y42" s="4">
        <f>-830.08</f>
        <v>-830.08</v>
      </c>
      <c r="Z42" s="3"/>
      <c r="AA42" s="4">
        <f>Z42</f>
        <v>0</v>
      </c>
      <c r="AB42" s="4">
        <f>-830.08</f>
        <v>-830.08</v>
      </c>
      <c r="AC42" s="3"/>
      <c r="AD42" s="4">
        <f>AC42</f>
        <v>0</v>
      </c>
      <c r="AE42" s="4">
        <f>-830.08</f>
        <v>-830.08</v>
      </c>
      <c r="AF42" s="3"/>
      <c r="AG42" s="4">
        <f>AF42</f>
        <v>0</v>
      </c>
      <c r="AH42" s="4">
        <f>-830.08</f>
        <v>-830.08</v>
      </c>
      <c r="AI42" s="3"/>
      <c r="AJ42" s="4">
        <f>AI42</f>
        <v>0</v>
      </c>
      <c r="AK42" s="4">
        <f>-830.08</f>
        <v>-830.08</v>
      </c>
      <c r="AL42" s="4">
        <f>AK42</f>
        <v>-830.08</v>
      </c>
      <c r="AM42" s="4">
        <f>-830.08</f>
        <v>-830.08</v>
      </c>
    </row>
    <row r="43" spans="1:39" x14ac:dyDescent="0.2">
      <c r="A43" s="2" t="s">
        <v>34</v>
      </c>
      <c r="B43" s="4">
        <f>-15749.34</f>
        <v>-15749.34</v>
      </c>
      <c r="C43" s="4">
        <f>-22016.88</f>
        <v>-22016.880000000001</v>
      </c>
      <c r="D43" s="4">
        <f>-29253.1</f>
        <v>-29253.1</v>
      </c>
      <c r="E43" s="4">
        <f>-15749.34</f>
        <v>-15749.34</v>
      </c>
      <c r="F43" s="4">
        <f>-22016.88</f>
        <v>-22016.880000000001</v>
      </c>
      <c r="G43" s="4">
        <f>-29253.1</f>
        <v>-29253.1</v>
      </c>
      <c r="H43" s="4">
        <f>-15749.34</f>
        <v>-15749.34</v>
      </c>
      <c r="I43" s="4">
        <f>-22016.88</f>
        <v>-22016.880000000001</v>
      </c>
      <c r="J43" s="4">
        <f>-29253.1</f>
        <v>-29253.1</v>
      </c>
      <c r="K43" s="4">
        <f>-15749.34</f>
        <v>-15749.34</v>
      </c>
      <c r="L43" s="4">
        <f>-22016.88</f>
        <v>-22016.880000000001</v>
      </c>
      <c r="M43" s="4">
        <f>-29253.1</f>
        <v>-29253.1</v>
      </c>
      <c r="N43" s="4">
        <f>-15749.34</f>
        <v>-15749.34</v>
      </c>
      <c r="O43" s="4">
        <f>-22016.88</f>
        <v>-22016.880000000001</v>
      </c>
      <c r="P43" s="4">
        <f>-29253.1</f>
        <v>-29253.1</v>
      </c>
      <c r="Q43" s="4">
        <f>-15749.34</f>
        <v>-15749.34</v>
      </c>
      <c r="R43" s="4">
        <f>-22016.88</f>
        <v>-22016.880000000001</v>
      </c>
      <c r="S43" s="4">
        <f>-29253.1</f>
        <v>-29253.1</v>
      </c>
      <c r="T43" s="4">
        <f>-15749.34</f>
        <v>-15749.34</v>
      </c>
      <c r="U43" s="4">
        <f>-22016.88</f>
        <v>-22016.880000000001</v>
      </c>
      <c r="V43" s="4">
        <f>-29253.1</f>
        <v>-29253.1</v>
      </c>
      <c r="W43" s="4">
        <f>-15749.34</f>
        <v>-15749.34</v>
      </c>
      <c r="X43" s="4">
        <f>-22016.88</f>
        <v>-22016.880000000001</v>
      </c>
      <c r="Y43" s="4">
        <f>-29253.1</f>
        <v>-29253.1</v>
      </c>
      <c r="Z43" s="4">
        <f>-15749.34</f>
        <v>-15749.34</v>
      </c>
      <c r="AA43" s="4">
        <f>-22016.88</f>
        <v>-22016.880000000001</v>
      </c>
      <c r="AB43" s="4">
        <f>-29253.1</f>
        <v>-29253.1</v>
      </c>
      <c r="AC43" s="4">
        <f>-15749.34</f>
        <v>-15749.34</v>
      </c>
      <c r="AD43" s="4">
        <f>-22016.88</f>
        <v>-22016.880000000001</v>
      </c>
      <c r="AE43" s="4">
        <f>-29253.1</f>
        <v>-29253.1</v>
      </c>
      <c r="AF43" s="4">
        <f>-15749.34</f>
        <v>-15749.34</v>
      </c>
      <c r="AG43" s="4">
        <f>-22016.88</f>
        <v>-22016.880000000001</v>
      </c>
      <c r="AH43" s="4">
        <f>-29253.1</f>
        <v>-29253.1</v>
      </c>
      <c r="AI43" s="4">
        <f>-15749.34</f>
        <v>-15749.34</v>
      </c>
      <c r="AJ43" s="4">
        <f>-22016.88</f>
        <v>-22016.880000000001</v>
      </c>
      <c r="AK43" s="4">
        <f>-29253.1</f>
        <v>-29253.1</v>
      </c>
      <c r="AL43" s="4">
        <f>-22016.88</f>
        <v>-22016.880000000001</v>
      </c>
      <c r="AM43" s="4">
        <f>-29253.1</f>
        <v>-29253.1</v>
      </c>
    </row>
    <row r="44" spans="1:39" x14ac:dyDescent="0.2">
      <c r="A44" s="2" t="s">
        <v>35</v>
      </c>
      <c r="B44" s="5">
        <f>(((B40)+(B41))+(B42))+(B43)</f>
        <v>-349942.41000000003</v>
      </c>
      <c r="C44" s="5">
        <f>(((C40)+(C41))+(C42))+(C43)</f>
        <v>-513181.95</v>
      </c>
      <c r="D44" s="5">
        <f>(((D40)+(D41))+(D42))+(D43)</f>
        <v>-618485.14999999991</v>
      </c>
      <c r="E44" s="5">
        <f>(((E40)+(E41))+(E42))+(E43)</f>
        <v>-349942.41000000003</v>
      </c>
      <c r="F44" s="5">
        <f>(((F40)+(F41))+(F42))+(F43)</f>
        <v>-513181.95</v>
      </c>
      <c r="G44" s="5">
        <f>(((G40)+(G41))+(G42))+(G43)</f>
        <v>-618485.14999999991</v>
      </c>
      <c r="H44" s="5">
        <f>(((H40)+(H41))+(H42))+(H43)</f>
        <v>-349942.41000000003</v>
      </c>
      <c r="I44" s="5">
        <f>(((I40)+(I41))+(I42))+(I43)</f>
        <v>-513181.95</v>
      </c>
      <c r="J44" s="5">
        <f>(((J40)+(J41))+(J42))+(J43)</f>
        <v>-618485.14999999991</v>
      </c>
      <c r="K44" s="5">
        <f>(((K40)+(K41))+(K42))+(K43)</f>
        <v>-349942.41000000003</v>
      </c>
      <c r="L44" s="5">
        <f>(((L40)+(L41))+(L42))+(L43)</f>
        <v>-513181.95</v>
      </c>
      <c r="M44" s="5">
        <f>(((M40)+(M41))+(M42))+(M43)</f>
        <v>-618485.14999999991</v>
      </c>
      <c r="N44" s="5">
        <f>(((N40)+(N41))+(N42))+(N43)</f>
        <v>-349942.41000000003</v>
      </c>
      <c r="O44" s="5">
        <f>(((O40)+(O41))+(O42))+(O43)</f>
        <v>-513181.95</v>
      </c>
      <c r="P44" s="5">
        <f>(((P40)+(P41))+(P42))+(P43)</f>
        <v>-618485.14999999991</v>
      </c>
      <c r="Q44" s="5">
        <f>(((Q40)+(Q41))+(Q42))+(Q43)</f>
        <v>-349942.41000000003</v>
      </c>
      <c r="R44" s="5">
        <f>(((R40)+(R41))+(R42))+(R43)</f>
        <v>-513181.95</v>
      </c>
      <c r="S44" s="5">
        <f>(((S40)+(S41))+(S42))+(S43)</f>
        <v>-618485.14999999991</v>
      </c>
      <c r="T44" s="5">
        <f>(((T40)+(T41))+(T42))+(T43)</f>
        <v>-349942.41000000003</v>
      </c>
      <c r="U44" s="5">
        <f>(((U40)+(U41))+(U42))+(U43)</f>
        <v>-513181.95</v>
      </c>
      <c r="V44" s="5">
        <f>(((V40)+(V41))+(V42))+(V43)</f>
        <v>-618485.14999999991</v>
      </c>
      <c r="W44" s="5">
        <f>(((W40)+(W41))+(W42))+(W43)</f>
        <v>-349942.41000000003</v>
      </c>
      <c r="X44" s="5">
        <f>(((X40)+(X41))+(X42))+(X43)</f>
        <v>-513181.95</v>
      </c>
      <c r="Y44" s="5">
        <f>(((Y40)+(Y41))+(Y42))+(Y43)</f>
        <v>-618485.14999999991</v>
      </c>
      <c r="Z44" s="5">
        <f>(((Z40)+(Z41))+(Z42))+(Z43)</f>
        <v>-349942.41000000003</v>
      </c>
      <c r="AA44" s="5">
        <f>(((AA40)+(AA41))+(AA42))+(AA43)</f>
        <v>-513181.95</v>
      </c>
      <c r="AB44" s="5">
        <f>(((AB40)+(AB41))+(AB42))+(AB43)</f>
        <v>-618485.14999999991</v>
      </c>
      <c r="AC44" s="5">
        <f>(((AC40)+(AC41))+(AC42))+(AC43)</f>
        <v>-349942.41000000003</v>
      </c>
      <c r="AD44" s="5">
        <f>(((AD40)+(AD41))+(AD42))+(AD43)</f>
        <v>-513181.95</v>
      </c>
      <c r="AE44" s="5">
        <f>(((AE40)+(AE41))+(AE42))+(AE43)</f>
        <v>-618485.14999999991</v>
      </c>
      <c r="AF44" s="5">
        <f>(((AF40)+(AF41))+(AF42))+(AF43)</f>
        <v>-349942.41000000003</v>
      </c>
      <c r="AG44" s="5">
        <f>(((AG40)+(AG41))+(AG42))+(AG43)</f>
        <v>-513181.95</v>
      </c>
      <c r="AH44" s="5">
        <f>(((AH40)+(AH41))+(AH42))+(AH43)</f>
        <v>-618485.14999999991</v>
      </c>
      <c r="AI44" s="5">
        <f>(((AI40)+(AI41))+(AI42))+(AI43)</f>
        <v>-349942.41000000003</v>
      </c>
      <c r="AJ44" s="5">
        <f>(((AJ40)+(AJ41))+(AJ42))+(AJ43)</f>
        <v>-513181.95</v>
      </c>
      <c r="AK44" s="5">
        <f>(((AK40)+(AK41))+(AK42))+(AK43)</f>
        <v>-618485.14999999991</v>
      </c>
      <c r="AL44" s="5">
        <f>(((AL40)+(AL41))+(AL42))+(AL43)</f>
        <v>-514012.03</v>
      </c>
      <c r="AM44" s="5">
        <f>(((AM40)+(AM41))+(AM42))+(AM43)</f>
        <v>-618485.14999999991</v>
      </c>
    </row>
    <row r="45" spans="1:39" x14ac:dyDescent="0.2">
      <c r="A45" s="2" t="s">
        <v>36</v>
      </c>
      <c r="B45" s="5">
        <f>(B39)+(B44)</f>
        <v>295195.74</v>
      </c>
      <c r="C45" s="5">
        <f>(C39)+(C44)</f>
        <v>153907.89000000007</v>
      </c>
      <c r="D45" s="5">
        <f>(D39)+(D44)</f>
        <v>66292.490000000107</v>
      </c>
      <c r="E45" s="5">
        <f>(E39)+(E44)</f>
        <v>295195.74</v>
      </c>
      <c r="F45" s="5">
        <f>(F39)+(F44)</f>
        <v>153907.89000000007</v>
      </c>
      <c r="G45" s="5">
        <f>(G39)+(G44)</f>
        <v>66292.490000000107</v>
      </c>
      <c r="H45" s="5">
        <f>(H39)+(H44)</f>
        <v>295195.74</v>
      </c>
      <c r="I45" s="5">
        <f>(I39)+(I44)</f>
        <v>153907.89000000007</v>
      </c>
      <c r="J45" s="5">
        <f>(J39)+(J44)</f>
        <v>66292.490000000107</v>
      </c>
      <c r="K45" s="5">
        <f>(K39)+(K44)</f>
        <v>295195.74</v>
      </c>
      <c r="L45" s="5">
        <f>(L39)+(L44)</f>
        <v>153907.89000000007</v>
      </c>
      <c r="M45" s="5">
        <f>(M39)+(M44)</f>
        <v>66292.490000000107</v>
      </c>
      <c r="N45" s="5">
        <f>(N39)+(N44)</f>
        <v>295195.74</v>
      </c>
      <c r="O45" s="5">
        <f>(O39)+(O44)</f>
        <v>153907.89000000007</v>
      </c>
      <c r="P45" s="5">
        <f>(P39)+(P44)</f>
        <v>66292.490000000107</v>
      </c>
      <c r="Q45" s="5">
        <f>(Q39)+(Q44)</f>
        <v>295195.74</v>
      </c>
      <c r="R45" s="5">
        <f>(R39)+(R44)</f>
        <v>153907.89000000007</v>
      </c>
      <c r="S45" s="5">
        <f>(S39)+(S44)</f>
        <v>66292.490000000107</v>
      </c>
      <c r="T45" s="5">
        <f>(T39)+(T44)</f>
        <v>295195.74</v>
      </c>
      <c r="U45" s="5">
        <f>(U39)+(U44)</f>
        <v>153907.89000000007</v>
      </c>
      <c r="V45" s="5">
        <f>(V39)+(V44)</f>
        <v>66292.490000000107</v>
      </c>
      <c r="W45" s="5">
        <f>(W39)+(W44)</f>
        <v>295195.74</v>
      </c>
      <c r="X45" s="5">
        <f>(X39)+(X44)</f>
        <v>153907.89000000007</v>
      </c>
      <c r="Y45" s="5">
        <f>(Y39)+(Y44)</f>
        <v>66292.490000000107</v>
      </c>
      <c r="Z45" s="5">
        <f>(Z39)+(Z44)</f>
        <v>295195.74</v>
      </c>
      <c r="AA45" s="5">
        <f>(AA39)+(AA44)</f>
        <v>153907.89000000007</v>
      </c>
      <c r="AB45" s="5">
        <f>(AB39)+(AB44)</f>
        <v>66292.490000000107</v>
      </c>
      <c r="AC45" s="5">
        <f>(AC39)+(AC44)</f>
        <v>295195.74</v>
      </c>
      <c r="AD45" s="5">
        <f>(AD39)+(AD44)</f>
        <v>153907.89000000007</v>
      </c>
      <c r="AE45" s="5">
        <f>(AE39)+(AE44)</f>
        <v>66292.490000000107</v>
      </c>
      <c r="AF45" s="5">
        <f>(AF39)+(AF44)</f>
        <v>295195.74</v>
      </c>
      <c r="AG45" s="5">
        <f>(AG39)+(AG44)</f>
        <v>153907.89000000007</v>
      </c>
      <c r="AH45" s="5">
        <f>(AH39)+(AH44)</f>
        <v>66292.490000000107</v>
      </c>
      <c r="AI45" s="5">
        <f>(AI39)+(AI44)</f>
        <v>295195.74</v>
      </c>
      <c r="AJ45" s="5">
        <f>(AJ39)+(AJ44)</f>
        <v>153907.89000000007</v>
      </c>
      <c r="AK45" s="5">
        <f>(AK39)+(AK44)</f>
        <v>66292.490000000107</v>
      </c>
      <c r="AL45" s="5">
        <f>(AL39)+(AL44)</f>
        <v>158396.81000000006</v>
      </c>
      <c r="AM45" s="5">
        <f>(AM39)+(AM44)</f>
        <v>66292.490000000107</v>
      </c>
    </row>
    <row r="46" spans="1:39" x14ac:dyDescent="0.2">
      <c r="A46" s="2" t="s">
        <v>37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x14ac:dyDescent="0.2">
      <c r="A47" s="2" t="s">
        <v>38</v>
      </c>
      <c r="B47" s="4">
        <f>400000</f>
        <v>400000</v>
      </c>
      <c r="C47" s="4">
        <f>B47</f>
        <v>400000</v>
      </c>
      <c r="D47" s="4">
        <f>C47</f>
        <v>400000</v>
      </c>
      <c r="E47" s="4">
        <f>400000</f>
        <v>400000</v>
      </c>
      <c r="F47" s="4">
        <f>E47</f>
        <v>400000</v>
      </c>
      <c r="G47" s="4">
        <f>F47</f>
        <v>400000</v>
      </c>
      <c r="H47" s="4">
        <f>400000</f>
        <v>400000</v>
      </c>
      <c r="I47" s="4">
        <f>H47</f>
        <v>400000</v>
      </c>
      <c r="J47" s="4">
        <f>I47</f>
        <v>400000</v>
      </c>
      <c r="K47" s="4">
        <f>400000</f>
        <v>400000</v>
      </c>
      <c r="L47" s="4">
        <f>K47</f>
        <v>400000</v>
      </c>
      <c r="M47" s="4">
        <f>L47</f>
        <v>400000</v>
      </c>
      <c r="N47" s="4">
        <f>400000</f>
        <v>400000</v>
      </c>
      <c r="O47" s="4">
        <f>N47</f>
        <v>400000</v>
      </c>
      <c r="P47" s="4">
        <f>O47</f>
        <v>400000</v>
      </c>
      <c r="Q47" s="4">
        <f>400000</f>
        <v>400000</v>
      </c>
      <c r="R47" s="4">
        <f>Q47</f>
        <v>400000</v>
      </c>
      <c r="S47" s="4">
        <f>R47</f>
        <v>400000</v>
      </c>
      <c r="T47" s="4">
        <f>400000</f>
        <v>400000</v>
      </c>
      <c r="U47" s="4">
        <f>T47</f>
        <v>400000</v>
      </c>
      <c r="V47" s="4">
        <f>U47</f>
        <v>400000</v>
      </c>
      <c r="W47" s="4">
        <f>400000</f>
        <v>400000</v>
      </c>
      <c r="X47" s="4">
        <f>W47</f>
        <v>400000</v>
      </c>
      <c r="Y47" s="4">
        <f>X47</f>
        <v>400000</v>
      </c>
      <c r="Z47" s="4">
        <f>400000</f>
        <v>400000</v>
      </c>
      <c r="AA47" s="4">
        <f>Z47</f>
        <v>400000</v>
      </c>
      <c r="AB47" s="4">
        <f>AA47</f>
        <v>400000</v>
      </c>
      <c r="AC47" s="4">
        <f>400000</f>
        <v>400000</v>
      </c>
      <c r="AD47" s="4">
        <f>AC47</f>
        <v>400000</v>
      </c>
      <c r="AE47" s="4">
        <f>AD47</f>
        <v>400000</v>
      </c>
      <c r="AF47" s="4">
        <f>400000</f>
        <v>400000</v>
      </c>
      <c r="AG47" s="4">
        <f>AF47</f>
        <v>400000</v>
      </c>
      <c r="AH47" s="4">
        <f>AG47</f>
        <v>400000</v>
      </c>
      <c r="AI47" s="4">
        <f>400000</f>
        <v>400000</v>
      </c>
      <c r="AJ47" s="4">
        <f>AI47</f>
        <v>400000</v>
      </c>
      <c r="AK47" s="4">
        <f>AJ47</f>
        <v>400000</v>
      </c>
      <c r="AL47" s="4">
        <f>AK47</f>
        <v>400000</v>
      </c>
      <c r="AM47" s="4">
        <f>AL47</f>
        <v>400000</v>
      </c>
    </row>
    <row r="48" spans="1:39" x14ac:dyDescent="0.2">
      <c r="A48" s="2" t="s">
        <v>39</v>
      </c>
      <c r="B48" s="4">
        <f>-13333.33</f>
        <v>-13333.33</v>
      </c>
      <c r="C48" s="4">
        <f>-53333.29</f>
        <v>-53333.29</v>
      </c>
      <c r="D48" s="4">
        <f>-93333.25</f>
        <v>-93333.25</v>
      </c>
      <c r="E48" s="4">
        <f>-13333.33</f>
        <v>-13333.33</v>
      </c>
      <c r="F48" s="4">
        <f>-53333.29</f>
        <v>-53333.29</v>
      </c>
      <c r="G48" s="4">
        <f>-93333.25</f>
        <v>-93333.25</v>
      </c>
      <c r="H48" s="4">
        <f>-13333.33</f>
        <v>-13333.33</v>
      </c>
      <c r="I48" s="4">
        <f>-53333.29</f>
        <v>-53333.29</v>
      </c>
      <c r="J48" s="4">
        <f>-93333.25</f>
        <v>-93333.25</v>
      </c>
      <c r="K48" s="4">
        <f>-13333.33</f>
        <v>-13333.33</v>
      </c>
      <c r="L48" s="4">
        <f>-53333.29</f>
        <v>-53333.29</v>
      </c>
      <c r="M48" s="4">
        <f>-93333.25</f>
        <v>-93333.25</v>
      </c>
      <c r="N48" s="4">
        <f>-13333.33</f>
        <v>-13333.33</v>
      </c>
      <c r="O48" s="4">
        <f>-53333.29</f>
        <v>-53333.29</v>
      </c>
      <c r="P48" s="4">
        <f>-93333.25</f>
        <v>-93333.25</v>
      </c>
      <c r="Q48" s="4">
        <f>-13333.33</f>
        <v>-13333.33</v>
      </c>
      <c r="R48" s="4">
        <f>-53333.29</f>
        <v>-53333.29</v>
      </c>
      <c r="S48" s="4">
        <f>-93333.25</f>
        <v>-93333.25</v>
      </c>
      <c r="T48" s="4">
        <f>-13333.33</f>
        <v>-13333.33</v>
      </c>
      <c r="U48" s="4">
        <f>-53333.29</f>
        <v>-53333.29</v>
      </c>
      <c r="V48" s="4">
        <f>-93333.25</f>
        <v>-93333.25</v>
      </c>
      <c r="W48" s="4">
        <f>-13333.33</f>
        <v>-13333.33</v>
      </c>
      <c r="X48" s="4">
        <f>-53333.29</f>
        <v>-53333.29</v>
      </c>
      <c r="Y48" s="4">
        <f>-93333.25</f>
        <v>-93333.25</v>
      </c>
      <c r="Z48" s="4">
        <f>-13333.33</f>
        <v>-13333.33</v>
      </c>
      <c r="AA48" s="4">
        <f>-53333.29</f>
        <v>-53333.29</v>
      </c>
      <c r="AB48" s="4">
        <f>-93333.25</f>
        <v>-93333.25</v>
      </c>
      <c r="AC48" s="4">
        <f>-13333.33</f>
        <v>-13333.33</v>
      </c>
      <c r="AD48" s="4">
        <f>-53333.29</f>
        <v>-53333.29</v>
      </c>
      <c r="AE48" s="4">
        <f>-93333.25</f>
        <v>-93333.25</v>
      </c>
      <c r="AF48" s="4">
        <f>-13333.33</f>
        <v>-13333.33</v>
      </c>
      <c r="AG48" s="4">
        <f>-53333.29</f>
        <v>-53333.29</v>
      </c>
      <c r="AH48" s="4">
        <f>-93333.25</f>
        <v>-93333.25</v>
      </c>
      <c r="AI48" s="4">
        <f>-13333.33</f>
        <v>-13333.33</v>
      </c>
      <c r="AJ48" s="4">
        <f>-53333.29</f>
        <v>-53333.29</v>
      </c>
      <c r="AK48" s="4">
        <f>-93333.25</f>
        <v>-93333.25</v>
      </c>
      <c r="AL48" s="4">
        <f>-53333.29</f>
        <v>-53333.29</v>
      </c>
      <c r="AM48" s="4">
        <f>-93333.25</f>
        <v>-93333.25</v>
      </c>
    </row>
    <row r="49" spans="1:39" x14ac:dyDescent="0.2">
      <c r="A49" s="2" t="s">
        <v>40</v>
      </c>
      <c r="B49" s="4">
        <f>6204.27</f>
        <v>6204.27</v>
      </c>
      <c r="C49" s="4">
        <f>B49</f>
        <v>6204.27</v>
      </c>
      <c r="D49" s="4">
        <f>C49</f>
        <v>6204.27</v>
      </c>
      <c r="E49" s="4">
        <f>6204.27</f>
        <v>6204.27</v>
      </c>
      <c r="F49" s="4">
        <f>E49</f>
        <v>6204.27</v>
      </c>
      <c r="G49" s="4">
        <f>F49</f>
        <v>6204.27</v>
      </c>
      <c r="H49" s="4">
        <f>6204.27</f>
        <v>6204.27</v>
      </c>
      <c r="I49" s="4">
        <f>H49</f>
        <v>6204.27</v>
      </c>
      <c r="J49" s="4">
        <f>I49</f>
        <v>6204.27</v>
      </c>
      <c r="K49" s="4">
        <f>6204.27</f>
        <v>6204.27</v>
      </c>
      <c r="L49" s="4">
        <f>K49</f>
        <v>6204.27</v>
      </c>
      <c r="M49" s="4">
        <f>L49</f>
        <v>6204.27</v>
      </c>
      <c r="N49" s="4">
        <f>6204.27</f>
        <v>6204.27</v>
      </c>
      <c r="O49" s="4">
        <f>N49</f>
        <v>6204.27</v>
      </c>
      <c r="P49" s="4">
        <f>O49</f>
        <v>6204.27</v>
      </c>
      <c r="Q49" s="4">
        <f>6204.27</f>
        <v>6204.27</v>
      </c>
      <c r="R49" s="4">
        <f>Q49</f>
        <v>6204.27</v>
      </c>
      <c r="S49" s="4">
        <f>R49</f>
        <v>6204.27</v>
      </c>
      <c r="T49" s="4">
        <f>6204.27</f>
        <v>6204.27</v>
      </c>
      <c r="U49" s="4">
        <f>T49</f>
        <v>6204.27</v>
      </c>
      <c r="V49" s="4">
        <f>U49</f>
        <v>6204.27</v>
      </c>
      <c r="W49" s="4">
        <f>6204.27</f>
        <v>6204.27</v>
      </c>
      <c r="X49" s="4">
        <f>W49</f>
        <v>6204.27</v>
      </c>
      <c r="Y49" s="4">
        <f>X49</f>
        <v>6204.27</v>
      </c>
      <c r="Z49" s="4">
        <f>6204.27</f>
        <v>6204.27</v>
      </c>
      <c r="AA49" s="4">
        <f>Z49</f>
        <v>6204.27</v>
      </c>
      <c r="AB49" s="4">
        <f>AA49</f>
        <v>6204.27</v>
      </c>
      <c r="AC49" s="4">
        <f>6204.27</f>
        <v>6204.27</v>
      </c>
      <c r="AD49" s="4">
        <f>AC49</f>
        <v>6204.27</v>
      </c>
      <c r="AE49" s="4">
        <f>AD49</f>
        <v>6204.27</v>
      </c>
      <c r="AF49" s="4">
        <f>6204.27</f>
        <v>6204.27</v>
      </c>
      <c r="AG49" s="4">
        <f>AF49</f>
        <v>6204.27</v>
      </c>
      <c r="AH49" s="4">
        <f>AG49</f>
        <v>6204.27</v>
      </c>
      <c r="AI49" s="4">
        <f>6204.27</f>
        <v>6204.27</v>
      </c>
      <c r="AJ49" s="4">
        <f>AI49</f>
        <v>6204.27</v>
      </c>
      <c r="AK49" s="4">
        <f>AJ49</f>
        <v>6204.27</v>
      </c>
      <c r="AL49" s="4">
        <f>AK49</f>
        <v>6204.27</v>
      </c>
      <c r="AM49" s="4">
        <f>AL49</f>
        <v>6204.27</v>
      </c>
    </row>
    <row r="50" spans="1:39" x14ac:dyDescent="0.2">
      <c r="A50" s="2" t="s">
        <v>41</v>
      </c>
      <c r="B50" s="4">
        <f>-664.74</f>
        <v>-664.74</v>
      </c>
      <c r="C50" s="4">
        <f>-1551.06</f>
        <v>-1551.06</v>
      </c>
      <c r="D50" s="4">
        <f>-2437.38</f>
        <v>-2437.38</v>
      </c>
      <c r="E50" s="4">
        <f>-664.74</f>
        <v>-664.74</v>
      </c>
      <c r="F50" s="4">
        <f>-1551.06</f>
        <v>-1551.06</v>
      </c>
      <c r="G50" s="4">
        <f>-2437.38</f>
        <v>-2437.38</v>
      </c>
      <c r="H50" s="4">
        <f>-664.74</f>
        <v>-664.74</v>
      </c>
      <c r="I50" s="4">
        <f>-1551.06</f>
        <v>-1551.06</v>
      </c>
      <c r="J50" s="4">
        <f>-2437.38</f>
        <v>-2437.38</v>
      </c>
      <c r="K50" s="4">
        <f>-664.74</f>
        <v>-664.74</v>
      </c>
      <c r="L50" s="4">
        <f>-1551.06</f>
        <v>-1551.06</v>
      </c>
      <c r="M50" s="4">
        <f>-2437.38</f>
        <v>-2437.38</v>
      </c>
      <c r="N50" s="4">
        <f>-664.74</f>
        <v>-664.74</v>
      </c>
      <c r="O50" s="4">
        <f>-1551.06</f>
        <v>-1551.06</v>
      </c>
      <c r="P50" s="4">
        <f>-2437.38</f>
        <v>-2437.38</v>
      </c>
      <c r="Q50" s="4">
        <f>-664.74</f>
        <v>-664.74</v>
      </c>
      <c r="R50" s="4">
        <f>-1551.06</f>
        <v>-1551.06</v>
      </c>
      <c r="S50" s="4">
        <f>-2437.38</f>
        <v>-2437.38</v>
      </c>
      <c r="T50" s="4">
        <f>-664.74</f>
        <v>-664.74</v>
      </c>
      <c r="U50" s="4">
        <f>-1551.06</f>
        <v>-1551.06</v>
      </c>
      <c r="V50" s="4">
        <f>-2437.38</f>
        <v>-2437.38</v>
      </c>
      <c r="W50" s="4">
        <f>-664.74</f>
        <v>-664.74</v>
      </c>
      <c r="X50" s="4">
        <f>-1551.06</f>
        <v>-1551.06</v>
      </c>
      <c r="Y50" s="4">
        <f>-2437.38</f>
        <v>-2437.38</v>
      </c>
      <c r="Z50" s="4">
        <f>-664.74</f>
        <v>-664.74</v>
      </c>
      <c r="AA50" s="4">
        <f>-1551.06</f>
        <v>-1551.06</v>
      </c>
      <c r="AB50" s="4">
        <f>-2437.38</f>
        <v>-2437.38</v>
      </c>
      <c r="AC50" s="4">
        <f>-664.74</f>
        <v>-664.74</v>
      </c>
      <c r="AD50" s="4">
        <f>-1551.06</f>
        <v>-1551.06</v>
      </c>
      <c r="AE50" s="4">
        <f>-2437.38</f>
        <v>-2437.38</v>
      </c>
      <c r="AF50" s="4">
        <f>-664.74</f>
        <v>-664.74</v>
      </c>
      <c r="AG50" s="4">
        <f>-1551.06</f>
        <v>-1551.06</v>
      </c>
      <c r="AH50" s="4">
        <f>-2437.38</f>
        <v>-2437.38</v>
      </c>
      <c r="AI50" s="4">
        <f>-664.74</f>
        <v>-664.74</v>
      </c>
      <c r="AJ50" s="4">
        <f>-1551.06</f>
        <v>-1551.06</v>
      </c>
      <c r="AK50" s="4">
        <f>-2437.38</f>
        <v>-2437.38</v>
      </c>
      <c r="AL50" s="4">
        <f>-1551.06</f>
        <v>-1551.06</v>
      </c>
      <c r="AM50" s="4">
        <f>-2437.38</f>
        <v>-2437.38</v>
      </c>
    </row>
    <row r="51" spans="1:39" x14ac:dyDescent="0.2">
      <c r="A51" s="2" t="s">
        <v>42</v>
      </c>
      <c r="B51" s="5">
        <f>(((B47)+(B48))+(B49))+(B50)</f>
        <v>392206.2</v>
      </c>
      <c r="C51" s="5">
        <f>(((C47)+(C48))+(C49))+(C50)</f>
        <v>351319.92000000004</v>
      </c>
      <c r="D51" s="5">
        <f>(((D47)+(D48))+(D49))+(D50)</f>
        <v>310433.64</v>
      </c>
      <c r="E51" s="5">
        <f>(((E47)+(E48))+(E49))+(E50)</f>
        <v>392206.2</v>
      </c>
      <c r="F51" s="5">
        <f>(((F47)+(F48))+(F49))+(F50)</f>
        <v>351319.92000000004</v>
      </c>
      <c r="G51" s="5">
        <f>(((G47)+(G48))+(G49))+(G50)</f>
        <v>310433.64</v>
      </c>
      <c r="H51" s="5">
        <f>(((H47)+(H48))+(H49))+(H50)</f>
        <v>392206.2</v>
      </c>
      <c r="I51" s="5">
        <f>(((I47)+(I48))+(I49))+(I50)</f>
        <v>351319.92000000004</v>
      </c>
      <c r="J51" s="5">
        <f>(((J47)+(J48))+(J49))+(J50)</f>
        <v>310433.64</v>
      </c>
      <c r="K51" s="5">
        <f>(((K47)+(K48))+(K49))+(K50)</f>
        <v>392206.2</v>
      </c>
      <c r="L51" s="5">
        <f>(((L47)+(L48))+(L49))+(L50)</f>
        <v>351319.92000000004</v>
      </c>
      <c r="M51" s="5">
        <f>(((M47)+(M48))+(M49))+(M50)</f>
        <v>310433.64</v>
      </c>
      <c r="N51" s="5">
        <f>(((N47)+(N48))+(N49))+(N50)</f>
        <v>392206.2</v>
      </c>
      <c r="O51" s="5">
        <f>(((O47)+(O48))+(O49))+(O50)</f>
        <v>351319.92000000004</v>
      </c>
      <c r="P51" s="5">
        <f>(((P47)+(P48))+(P49))+(P50)</f>
        <v>310433.64</v>
      </c>
      <c r="Q51" s="5">
        <f>(((Q47)+(Q48))+(Q49))+(Q50)</f>
        <v>392206.2</v>
      </c>
      <c r="R51" s="5">
        <f>(((R47)+(R48))+(R49))+(R50)</f>
        <v>351319.92000000004</v>
      </c>
      <c r="S51" s="5">
        <f>(((S47)+(S48))+(S49))+(S50)</f>
        <v>310433.64</v>
      </c>
      <c r="T51" s="5">
        <f>(((T47)+(T48))+(T49))+(T50)</f>
        <v>392206.2</v>
      </c>
      <c r="U51" s="5">
        <f>(((U47)+(U48))+(U49))+(U50)</f>
        <v>351319.92000000004</v>
      </c>
      <c r="V51" s="5">
        <f>(((V47)+(V48))+(V49))+(V50)</f>
        <v>310433.64</v>
      </c>
      <c r="W51" s="5">
        <f>(((W47)+(W48))+(W49))+(W50)</f>
        <v>392206.2</v>
      </c>
      <c r="X51" s="5">
        <f>(((X47)+(X48))+(X49))+(X50)</f>
        <v>351319.92000000004</v>
      </c>
      <c r="Y51" s="5">
        <f>(((Y47)+(Y48))+(Y49))+(Y50)</f>
        <v>310433.64</v>
      </c>
      <c r="Z51" s="5">
        <f>(((Z47)+(Z48))+(Z49))+(Z50)</f>
        <v>392206.2</v>
      </c>
      <c r="AA51" s="5">
        <f>(((AA47)+(AA48))+(AA49))+(AA50)</f>
        <v>351319.92000000004</v>
      </c>
      <c r="AB51" s="5">
        <f>(((AB47)+(AB48))+(AB49))+(AB50)</f>
        <v>310433.64</v>
      </c>
      <c r="AC51" s="5">
        <f>(((AC47)+(AC48))+(AC49))+(AC50)</f>
        <v>392206.2</v>
      </c>
      <c r="AD51" s="5">
        <f>(((AD47)+(AD48))+(AD49))+(AD50)</f>
        <v>351319.92000000004</v>
      </c>
      <c r="AE51" s="5">
        <f>(((AE47)+(AE48))+(AE49))+(AE50)</f>
        <v>310433.64</v>
      </c>
      <c r="AF51" s="5">
        <f>(((AF47)+(AF48))+(AF49))+(AF50)</f>
        <v>392206.2</v>
      </c>
      <c r="AG51" s="5">
        <f>(((AG47)+(AG48))+(AG49))+(AG50)</f>
        <v>351319.92000000004</v>
      </c>
      <c r="AH51" s="5">
        <f>(((AH47)+(AH48))+(AH49))+(AH50)</f>
        <v>310433.64</v>
      </c>
      <c r="AI51" s="5">
        <f>(((AI47)+(AI48))+(AI49))+(AI50)</f>
        <v>392206.2</v>
      </c>
      <c r="AJ51" s="5">
        <f>(((AJ47)+(AJ48))+(AJ49))+(AJ50)</f>
        <v>351319.92000000004</v>
      </c>
      <c r="AK51" s="5">
        <f>(((AK47)+(AK48))+(AK49))+(AK50)</f>
        <v>310433.64</v>
      </c>
      <c r="AL51" s="5">
        <f>(((AL47)+(AL48))+(AL49))+(AL50)</f>
        <v>351319.92000000004</v>
      </c>
      <c r="AM51" s="5">
        <f>(((AM47)+(AM48))+(AM49))+(AM50)</f>
        <v>310433.64</v>
      </c>
    </row>
    <row r="52" spans="1:39" x14ac:dyDescent="0.2">
      <c r="A52" s="2" t="s">
        <v>43</v>
      </c>
      <c r="B52" s="6">
        <f>((B33)+(B45))+(B51)</f>
        <v>1008104.53</v>
      </c>
      <c r="C52" s="6">
        <f>((C33)+(C45))+(C51)</f>
        <v>729113.24000000011</v>
      </c>
      <c r="D52" s="6">
        <f>((D33)+(D45))+(D51)</f>
        <v>672337.92000000016</v>
      </c>
      <c r="E52" s="6">
        <f>((E33)+(E45))+(E51)</f>
        <v>1008104.53</v>
      </c>
      <c r="F52" s="6">
        <f>((F33)+(F45))+(F51)</f>
        <v>729113.24000000011</v>
      </c>
      <c r="G52" s="6">
        <f>((G33)+(G45))+(G51)</f>
        <v>672337.92000000016</v>
      </c>
      <c r="H52" s="6">
        <f>((H33)+(H45))+(H51)</f>
        <v>1008104.53</v>
      </c>
      <c r="I52" s="6">
        <f>((I33)+(I45))+(I51)</f>
        <v>729113.24000000011</v>
      </c>
      <c r="J52" s="6">
        <f>((J33)+(J45))+(J51)</f>
        <v>672337.92000000016</v>
      </c>
      <c r="K52" s="6">
        <f>((K33)+(K45))+(K51)</f>
        <v>1008104.53</v>
      </c>
      <c r="L52" s="6">
        <f>((L33)+(L45))+(L51)</f>
        <v>729113.24000000011</v>
      </c>
      <c r="M52" s="6">
        <f>((M33)+(M45))+(M51)</f>
        <v>672337.92000000016</v>
      </c>
      <c r="N52" s="6">
        <f>((N33)+(N45))+(N51)</f>
        <v>1008104.53</v>
      </c>
      <c r="O52" s="6">
        <f>((O33)+(O45))+(O51)</f>
        <v>729113.24000000011</v>
      </c>
      <c r="P52" s="6">
        <f>((P33)+(P45))+(P51)</f>
        <v>672337.92000000016</v>
      </c>
      <c r="Q52" s="6">
        <f>((Q33)+(Q45))+(Q51)</f>
        <v>1008104.53</v>
      </c>
      <c r="R52" s="6">
        <f>((R33)+(R45))+(R51)</f>
        <v>729113.24000000011</v>
      </c>
      <c r="S52" s="6">
        <f>((S33)+(S45))+(S51)</f>
        <v>672337.92000000016</v>
      </c>
      <c r="T52" s="6">
        <f>((T33)+(T45))+(T51)</f>
        <v>1008104.53</v>
      </c>
      <c r="U52" s="6">
        <f>((U33)+(U45))+(U51)</f>
        <v>729113.24000000011</v>
      </c>
      <c r="V52" s="6">
        <f>((V33)+(V45))+(V51)</f>
        <v>672337.92000000016</v>
      </c>
      <c r="W52" s="6">
        <f>((W33)+(W45))+(W51)</f>
        <v>1008104.53</v>
      </c>
      <c r="X52" s="6">
        <f>((X33)+(X45))+(X51)</f>
        <v>729113.24000000011</v>
      </c>
      <c r="Y52" s="6">
        <f>((Y33)+(Y45))+(Y51)</f>
        <v>672337.92000000016</v>
      </c>
      <c r="Z52" s="6">
        <f>((Z33)+(Z45))+(Z51)</f>
        <v>1008104.53</v>
      </c>
      <c r="AA52" s="6">
        <f>((AA33)+(AA45))+(AA51)</f>
        <v>729113.24000000011</v>
      </c>
      <c r="AB52" s="6">
        <f>((AB33)+(AB45))+(AB51)</f>
        <v>672337.92000000016</v>
      </c>
      <c r="AC52" s="6">
        <f>((AC33)+(AC45))+(AC51)</f>
        <v>1008104.53</v>
      </c>
      <c r="AD52" s="6">
        <f>((AD33)+(AD45))+(AD51)</f>
        <v>729113.24000000011</v>
      </c>
      <c r="AE52" s="6">
        <f>((AE33)+(AE45))+(AE51)</f>
        <v>672337.92000000016</v>
      </c>
      <c r="AF52" s="6">
        <f>((AF33)+(AF45))+(AF51)</f>
        <v>1008104.53</v>
      </c>
      <c r="AG52" s="6">
        <f>((AG33)+(AG45))+(AG51)</f>
        <v>729113.24000000011</v>
      </c>
      <c r="AH52" s="6">
        <f>((AH33)+(AH45))+(AH51)</f>
        <v>672337.92000000016</v>
      </c>
      <c r="AI52" s="6">
        <f>((AI33)+(AI45))+(AI51)</f>
        <v>1008104.53</v>
      </c>
      <c r="AJ52" s="6">
        <f>((AJ33)+(AJ45))+(AJ51)</f>
        <v>729113.24000000011</v>
      </c>
      <c r="AK52" s="6">
        <f>((AK33)+(AK45))+(AK51)</f>
        <v>672337.92000000016</v>
      </c>
      <c r="AL52" s="6">
        <f>((AL33)+(AL45))+(AL51)</f>
        <v>737190.66</v>
      </c>
      <c r="AM52" s="6">
        <f>((AM33)+(AM45))+(AM51)</f>
        <v>672337.92000000016</v>
      </c>
    </row>
    <row r="53" spans="1:39" x14ac:dyDescent="0.2">
      <c r="A53" s="2" t="s">
        <v>44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2">
      <c r="A54" s="2" t="s">
        <v>45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2">
      <c r="A55" s="2" t="s">
        <v>46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2">
      <c r="A56" s="2" t="s">
        <v>47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2">
      <c r="A57" s="2" t="s">
        <v>48</v>
      </c>
      <c r="B57" s="4">
        <f>16238.18</f>
        <v>16238.18</v>
      </c>
      <c r="C57" s="4">
        <f>17926.75</f>
        <v>17926.75</v>
      </c>
      <c r="D57" s="4">
        <f>36920.88</f>
        <v>36920.879999999997</v>
      </c>
      <c r="E57" s="4">
        <f>16238.18</f>
        <v>16238.18</v>
      </c>
      <c r="F57" s="4">
        <f>17926.75</f>
        <v>17926.75</v>
      </c>
      <c r="G57" s="4">
        <f>36920.88</f>
        <v>36920.879999999997</v>
      </c>
      <c r="H57" s="4">
        <f>16238.18</f>
        <v>16238.18</v>
      </c>
      <c r="I57" s="4">
        <f>17926.75</f>
        <v>17926.75</v>
      </c>
      <c r="J57" s="4">
        <f>36920.88</f>
        <v>36920.879999999997</v>
      </c>
      <c r="K57" s="4">
        <f>16238.18</f>
        <v>16238.18</v>
      </c>
      <c r="L57" s="4">
        <f>17926.75</f>
        <v>17926.75</v>
      </c>
      <c r="M57" s="4">
        <f>36920.88</f>
        <v>36920.879999999997</v>
      </c>
      <c r="N57" s="4">
        <f>16238.18</f>
        <v>16238.18</v>
      </c>
      <c r="O57" s="4">
        <f>17926.75</f>
        <v>17926.75</v>
      </c>
      <c r="P57" s="4">
        <f>36920.88</f>
        <v>36920.879999999997</v>
      </c>
      <c r="Q57" s="4">
        <f>16238.18</f>
        <v>16238.18</v>
      </c>
      <c r="R57" s="4">
        <f>17926.75</f>
        <v>17926.75</v>
      </c>
      <c r="S57" s="4">
        <f>36920.88</f>
        <v>36920.879999999997</v>
      </c>
      <c r="T57" s="4">
        <f>16238.18</f>
        <v>16238.18</v>
      </c>
      <c r="U57" s="4">
        <f>17926.75</f>
        <v>17926.75</v>
      </c>
      <c r="V57" s="4">
        <f>36920.88</f>
        <v>36920.879999999997</v>
      </c>
      <c r="W57" s="4">
        <f>16238.18</f>
        <v>16238.18</v>
      </c>
      <c r="X57" s="4">
        <f>17926.75</f>
        <v>17926.75</v>
      </c>
      <c r="Y57" s="4">
        <f>36920.88</f>
        <v>36920.879999999997</v>
      </c>
      <c r="Z57" s="4">
        <f>16238.18</f>
        <v>16238.18</v>
      </c>
      <c r="AA57" s="4">
        <f>17926.75</f>
        <v>17926.75</v>
      </c>
      <c r="AB57" s="4">
        <f>36920.88</f>
        <v>36920.879999999997</v>
      </c>
      <c r="AC57" s="4">
        <f>16238.18</f>
        <v>16238.18</v>
      </c>
      <c r="AD57" s="4">
        <f>17926.75</f>
        <v>17926.75</v>
      </c>
      <c r="AE57" s="4">
        <f>36920.88</f>
        <v>36920.879999999997</v>
      </c>
      <c r="AF57" s="4">
        <f>16238.18</f>
        <v>16238.18</v>
      </c>
      <c r="AG57" s="4">
        <f>17926.75</f>
        <v>17926.75</v>
      </c>
      <c r="AH57" s="4">
        <f>36920.88</f>
        <v>36920.879999999997</v>
      </c>
      <c r="AI57" s="4">
        <f>16238.18</f>
        <v>16238.18</v>
      </c>
      <c r="AJ57" s="4">
        <f>17926.75</f>
        <v>17926.75</v>
      </c>
      <c r="AK57" s="4">
        <f>36920.88</f>
        <v>36920.879999999997</v>
      </c>
      <c r="AL57" s="4">
        <f>17926.75</f>
        <v>17926.75</v>
      </c>
      <c r="AM57" s="4">
        <f>36920.88</f>
        <v>36920.879999999997</v>
      </c>
    </row>
    <row r="58" spans="1:39" x14ac:dyDescent="0.2">
      <c r="A58" s="2" t="s">
        <v>49</v>
      </c>
      <c r="B58" s="5">
        <f>B57</f>
        <v>16238.18</v>
      </c>
      <c r="C58" s="5">
        <f>C57</f>
        <v>17926.75</v>
      </c>
      <c r="D58" s="5">
        <f>D57</f>
        <v>36920.879999999997</v>
      </c>
      <c r="E58" s="5">
        <f>E57</f>
        <v>16238.18</v>
      </c>
      <c r="F58" s="5">
        <f>F57</f>
        <v>17926.75</v>
      </c>
      <c r="G58" s="5">
        <f>G57</f>
        <v>36920.879999999997</v>
      </c>
      <c r="H58" s="5">
        <f>H57</f>
        <v>16238.18</v>
      </c>
      <c r="I58" s="5">
        <f>I57</f>
        <v>17926.75</v>
      </c>
      <c r="J58" s="5">
        <f>J57</f>
        <v>36920.879999999997</v>
      </c>
      <c r="K58" s="5">
        <f>K57</f>
        <v>16238.18</v>
      </c>
      <c r="L58" s="5">
        <f>L57</f>
        <v>17926.75</v>
      </c>
      <c r="M58" s="5">
        <f>M57</f>
        <v>36920.879999999997</v>
      </c>
      <c r="N58" s="5">
        <f>N57</f>
        <v>16238.18</v>
      </c>
      <c r="O58" s="5">
        <f>O57</f>
        <v>17926.75</v>
      </c>
      <c r="P58" s="5">
        <f>P57</f>
        <v>36920.879999999997</v>
      </c>
      <c r="Q58" s="5">
        <f>Q57</f>
        <v>16238.18</v>
      </c>
      <c r="R58" s="5">
        <f>R57</f>
        <v>17926.75</v>
      </c>
      <c r="S58" s="5">
        <f>S57</f>
        <v>36920.879999999997</v>
      </c>
      <c r="T58" s="5">
        <f>T57</f>
        <v>16238.18</v>
      </c>
      <c r="U58" s="5">
        <f>U57</f>
        <v>17926.75</v>
      </c>
      <c r="V58" s="5">
        <f>V57</f>
        <v>36920.879999999997</v>
      </c>
      <c r="W58" s="5">
        <f>W57</f>
        <v>16238.18</v>
      </c>
      <c r="X58" s="5">
        <f>X57</f>
        <v>17926.75</v>
      </c>
      <c r="Y58" s="5">
        <f>Y57</f>
        <v>36920.879999999997</v>
      </c>
      <c r="Z58" s="5">
        <f>Z57</f>
        <v>16238.18</v>
      </c>
      <c r="AA58" s="5">
        <f>AA57</f>
        <v>17926.75</v>
      </c>
      <c r="AB58" s="5">
        <f>AB57</f>
        <v>36920.879999999997</v>
      </c>
      <c r="AC58" s="5">
        <f>AC57</f>
        <v>16238.18</v>
      </c>
      <c r="AD58" s="5">
        <f>AD57</f>
        <v>17926.75</v>
      </c>
      <c r="AE58" s="5">
        <f>AE57</f>
        <v>36920.879999999997</v>
      </c>
      <c r="AF58" s="5">
        <f>AF57</f>
        <v>16238.18</v>
      </c>
      <c r="AG58" s="5">
        <f>AG57</f>
        <v>17926.75</v>
      </c>
      <c r="AH58" s="5">
        <f>AH57</f>
        <v>36920.879999999997</v>
      </c>
      <c r="AI58" s="5">
        <f>AI57</f>
        <v>16238.18</v>
      </c>
      <c r="AJ58" s="5">
        <f>AJ57</f>
        <v>17926.75</v>
      </c>
      <c r="AK58" s="5">
        <f>AK57</f>
        <v>36920.879999999997</v>
      </c>
      <c r="AL58" s="5">
        <f>AL57</f>
        <v>17926.75</v>
      </c>
      <c r="AM58" s="5">
        <f>AM57</f>
        <v>36920.879999999997</v>
      </c>
    </row>
    <row r="59" spans="1:39" x14ac:dyDescent="0.2">
      <c r="A59" s="2" t="s">
        <v>50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2">
      <c r="A60" s="2" t="s">
        <v>51</v>
      </c>
      <c r="B60" s="4">
        <f>33778.07</f>
        <v>33778.07</v>
      </c>
      <c r="C60" s="4">
        <f>68605.71</f>
        <v>68605.710000000006</v>
      </c>
      <c r="D60" s="4">
        <f>32252.59</f>
        <v>32252.59</v>
      </c>
      <c r="E60" s="4">
        <f>33778.07</f>
        <v>33778.07</v>
      </c>
      <c r="F60" s="4">
        <f>68605.71</f>
        <v>68605.710000000006</v>
      </c>
      <c r="G60" s="4">
        <f>32252.59</f>
        <v>32252.59</v>
      </c>
      <c r="H60" s="4">
        <f>33778.07</f>
        <v>33778.07</v>
      </c>
      <c r="I60" s="4">
        <f>68605.71</f>
        <v>68605.710000000006</v>
      </c>
      <c r="J60" s="4">
        <f>32252.59</f>
        <v>32252.59</v>
      </c>
      <c r="K60" s="4">
        <f>33778.07</f>
        <v>33778.07</v>
      </c>
      <c r="L60" s="4">
        <f>68605.71</f>
        <v>68605.710000000006</v>
      </c>
      <c r="M60" s="4">
        <f>32252.59</f>
        <v>32252.59</v>
      </c>
      <c r="N60" s="4">
        <f>33778.07</f>
        <v>33778.07</v>
      </c>
      <c r="O60" s="4">
        <f>68605.71</f>
        <v>68605.710000000006</v>
      </c>
      <c r="P60" s="4">
        <f>32252.59</f>
        <v>32252.59</v>
      </c>
      <c r="Q60" s="4">
        <f>33778.07</f>
        <v>33778.07</v>
      </c>
      <c r="R60" s="4">
        <f>68605.71</f>
        <v>68605.710000000006</v>
      </c>
      <c r="S60" s="4">
        <f>32252.59</f>
        <v>32252.59</v>
      </c>
      <c r="T60" s="4">
        <f>33778.07</f>
        <v>33778.07</v>
      </c>
      <c r="U60" s="4">
        <f>68605.71</f>
        <v>68605.710000000006</v>
      </c>
      <c r="V60" s="4">
        <f>32252.59</f>
        <v>32252.59</v>
      </c>
      <c r="W60" s="4">
        <f>33778.07</f>
        <v>33778.07</v>
      </c>
      <c r="X60" s="4">
        <f>68605.71</f>
        <v>68605.710000000006</v>
      </c>
      <c r="Y60" s="4">
        <f>32252.59</f>
        <v>32252.59</v>
      </c>
      <c r="Z60" s="4">
        <f>33778.07</f>
        <v>33778.07</v>
      </c>
      <c r="AA60" s="4">
        <f>68605.71</f>
        <v>68605.710000000006</v>
      </c>
      <c r="AB60" s="4">
        <f>32252.59</f>
        <v>32252.59</v>
      </c>
      <c r="AC60" s="4">
        <f>33778.07</f>
        <v>33778.07</v>
      </c>
      <c r="AD60" s="4">
        <f>68605.71</f>
        <v>68605.710000000006</v>
      </c>
      <c r="AE60" s="4">
        <f>32252.59</f>
        <v>32252.59</v>
      </c>
      <c r="AF60" s="4">
        <f>33778.07</f>
        <v>33778.07</v>
      </c>
      <c r="AG60" s="4">
        <f>68605.71</f>
        <v>68605.710000000006</v>
      </c>
      <c r="AH60" s="4">
        <f>32252.59</f>
        <v>32252.59</v>
      </c>
      <c r="AI60" s="4">
        <f>33778.07</f>
        <v>33778.07</v>
      </c>
      <c r="AJ60" s="4">
        <f>68605.71</f>
        <v>68605.710000000006</v>
      </c>
      <c r="AK60" s="4">
        <f>32252.59</f>
        <v>32252.59</v>
      </c>
      <c r="AL60" s="4">
        <f>68605.71</f>
        <v>68605.710000000006</v>
      </c>
      <c r="AM60" s="4">
        <f>32252.59</f>
        <v>32252.59</v>
      </c>
    </row>
    <row r="61" spans="1:39" x14ac:dyDescent="0.2">
      <c r="A61" s="2" t="s">
        <v>52</v>
      </c>
      <c r="B61" s="5">
        <f>B60</f>
        <v>33778.07</v>
      </c>
      <c r="C61" s="5">
        <f>C60</f>
        <v>68605.710000000006</v>
      </c>
      <c r="D61" s="5">
        <f>D60</f>
        <v>32252.59</v>
      </c>
      <c r="E61" s="5">
        <f>E60</f>
        <v>33778.07</v>
      </c>
      <c r="F61" s="5">
        <f>F60</f>
        <v>68605.710000000006</v>
      </c>
      <c r="G61" s="5">
        <f>G60</f>
        <v>32252.59</v>
      </c>
      <c r="H61" s="5">
        <f>H60</f>
        <v>33778.07</v>
      </c>
      <c r="I61" s="5">
        <f>I60</f>
        <v>68605.710000000006</v>
      </c>
      <c r="J61" s="5">
        <f>J60</f>
        <v>32252.59</v>
      </c>
      <c r="K61" s="5">
        <f>K60</f>
        <v>33778.07</v>
      </c>
      <c r="L61" s="5">
        <f>L60</f>
        <v>68605.710000000006</v>
      </c>
      <c r="M61" s="5">
        <f>M60</f>
        <v>32252.59</v>
      </c>
      <c r="N61" s="5">
        <f>N60</f>
        <v>33778.07</v>
      </c>
      <c r="O61" s="5">
        <f>O60</f>
        <v>68605.710000000006</v>
      </c>
      <c r="P61" s="5">
        <f>P60</f>
        <v>32252.59</v>
      </c>
      <c r="Q61" s="5">
        <f>Q60</f>
        <v>33778.07</v>
      </c>
      <c r="R61" s="5">
        <f>R60</f>
        <v>68605.710000000006</v>
      </c>
      <c r="S61" s="5">
        <f>S60</f>
        <v>32252.59</v>
      </c>
      <c r="T61" s="5">
        <f>T60</f>
        <v>33778.07</v>
      </c>
      <c r="U61" s="5">
        <f>U60</f>
        <v>68605.710000000006</v>
      </c>
      <c r="V61" s="5">
        <f>V60</f>
        <v>32252.59</v>
      </c>
      <c r="W61" s="5">
        <f>W60</f>
        <v>33778.07</v>
      </c>
      <c r="X61" s="5">
        <f>X60</f>
        <v>68605.710000000006</v>
      </c>
      <c r="Y61" s="5">
        <f>Y60</f>
        <v>32252.59</v>
      </c>
      <c r="Z61" s="5">
        <f>Z60</f>
        <v>33778.07</v>
      </c>
      <c r="AA61" s="5">
        <f>AA60</f>
        <v>68605.710000000006</v>
      </c>
      <c r="AB61" s="5">
        <f>AB60</f>
        <v>32252.59</v>
      </c>
      <c r="AC61" s="5">
        <f>AC60</f>
        <v>33778.07</v>
      </c>
      <c r="AD61" s="5">
        <f>AD60</f>
        <v>68605.710000000006</v>
      </c>
      <c r="AE61" s="5">
        <f>AE60</f>
        <v>32252.59</v>
      </c>
      <c r="AF61" s="5">
        <f>AF60</f>
        <v>33778.07</v>
      </c>
      <c r="AG61" s="5">
        <f>AG60</f>
        <v>68605.710000000006</v>
      </c>
      <c r="AH61" s="5">
        <f>AH60</f>
        <v>32252.59</v>
      </c>
      <c r="AI61" s="5">
        <f>AI60</f>
        <v>33778.07</v>
      </c>
      <c r="AJ61" s="5">
        <f>AJ60</f>
        <v>68605.710000000006</v>
      </c>
      <c r="AK61" s="5">
        <f>AK60</f>
        <v>32252.59</v>
      </c>
      <c r="AL61" s="5">
        <f>AL60</f>
        <v>68605.710000000006</v>
      </c>
      <c r="AM61" s="5">
        <f>AM60</f>
        <v>32252.59</v>
      </c>
    </row>
    <row r="62" spans="1:39" x14ac:dyDescent="0.2">
      <c r="A62" s="2" t="s">
        <v>53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2">
      <c r="A63" s="2" t="s">
        <v>54</v>
      </c>
      <c r="B63" s="3"/>
      <c r="C63" s="4">
        <f>B63</f>
        <v>0</v>
      </c>
      <c r="D63" s="4">
        <f>0</f>
        <v>0</v>
      </c>
      <c r="E63" s="3"/>
      <c r="F63" s="4">
        <f>E63</f>
        <v>0</v>
      </c>
      <c r="G63" s="4">
        <f>0</f>
        <v>0</v>
      </c>
      <c r="H63" s="3"/>
      <c r="I63" s="4">
        <f>H63</f>
        <v>0</v>
      </c>
      <c r="J63" s="4">
        <f>0</f>
        <v>0</v>
      </c>
      <c r="K63" s="3"/>
      <c r="L63" s="4">
        <f>K63</f>
        <v>0</v>
      </c>
      <c r="M63" s="4">
        <f>0</f>
        <v>0</v>
      </c>
      <c r="N63" s="3"/>
      <c r="O63" s="4">
        <f>N63</f>
        <v>0</v>
      </c>
      <c r="P63" s="4">
        <f>0</f>
        <v>0</v>
      </c>
      <c r="Q63" s="3"/>
      <c r="R63" s="4">
        <f>Q63</f>
        <v>0</v>
      </c>
      <c r="S63" s="4">
        <f>0</f>
        <v>0</v>
      </c>
      <c r="T63" s="3"/>
      <c r="U63" s="4">
        <f>T63</f>
        <v>0</v>
      </c>
      <c r="V63" s="4">
        <f>0</f>
        <v>0</v>
      </c>
      <c r="W63" s="3"/>
      <c r="X63" s="4">
        <f>W63</f>
        <v>0</v>
      </c>
      <c r="Y63" s="4">
        <f>0</f>
        <v>0</v>
      </c>
      <c r="Z63" s="3"/>
      <c r="AA63" s="4">
        <f>Z63</f>
        <v>0</v>
      </c>
      <c r="AB63" s="4">
        <f>0</f>
        <v>0</v>
      </c>
      <c r="AC63" s="3"/>
      <c r="AD63" s="4">
        <f>AC63</f>
        <v>0</v>
      </c>
      <c r="AE63" s="4">
        <f>0</f>
        <v>0</v>
      </c>
      <c r="AF63" s="3"/>
      <c r="AG63" s="4">
        <f>AF63</f>
        <v>0</v>
      </c>
      <c r="AH63" s="4">
        <f>0</f>
        <v>0</v>
      </c>
      <c r="AI63" s="3"/>
      <c r="AJ63" s="4">
        <f>AI63</f>
        <v>0</v>
      </c>
      <c r="AK63" s="4">
        <f>0</f>
        <v>0</v>
      </c>
      <c r="AL63" s="4">
        <f>AK63</f>
        <v>0</v>
      </c>
      <c r="AM63" s="4">
        <f>0</f>
        <v>0</v>
      </c>
    </row>
    <row r="64" spans="1:39" x14ac:dyDescent="0.2">
      <c r="A64" s="2" t="s">
        <v>55</v>
      </c>
      <c r="B64" s="4">
        <f>0</f>
        <v>0</v>
      </c>
      <c r="C64" s="4">
        <f>B64</f>
        <v>0</v>
      </c>
      <c r="D64" s="4">
        <f>6155.8</f>
        <v>6155.8</v>
      </c>
      <c r="E64" s="4">
        <f>0</f>
        <v>0</v>
      </c>
      <c r="F64" s="4">
        <f>E64</f>
        <v>0</v>
      </c>
      <c r="G64" s="4">
        <f>6155.8</f>
        <v>6155.8</v>
      </c>
      <c r="H64" s="4">
        <f>0</f>
        <v>0</v>
      </c>
      <c r="I64" s="4">
        <f>H64</f>
        <v>0</v>
      </c>
      <c r="J64" s="4">
        <f>6155.8</f>
        <v>6155.8</v>
      </c>
      <c r="K64" s="4">
        <f>0</f>
        <v>0</v>
      </c>
      <c r="L64" s="4">
        <f>K64</f>
        <v>0</v>
      </c>
      <c r="M64" s="4">
        <f>6155.8</f>
        <v>6155.8</v>
      </c>
      <c r="N64" s="4">
        <f>0</f>
        <v>0</v>
      </c>
      <c r="O64" s="4">
        <f>N64</f>
        <v>0</v>
      </c>
      <c r="P64" s="4">
        <f>6155.8</f>
        <v>6155.8</v>
      </c>
      <c r="Q64" s="4">
        <f>0</f>
        <v>0</v>
      </c>
      <c r="R64" s="4">
        <f>Q64</f>
        <v>0</v>
      </c>
      <c r="S64" s="4">
        <f>6155.8</f>
        <v>6155.8</v>
      </c>
      <c r="T64" s="4">
        <f>0</f>
        <v>0</v>
      </c>
      <c r="U64" s="4">
        <f>T64</f>
        <v>0</v>
      </c>
      <c r="V64" s="4">
        <f>6155.8</f>
        <v>6155.8</v>
      </c>
      <c r="W64" s="4">
        <f>0</f>
        <v>0</v>
      </c>
      <c r="X64" s="4">
        <f>W64</f>
        <v>0</v>
      </c>
      <c r="Y64" s="4">
        <f>6155.8</f>
        <v>6155.8</v>
      </c>
      <c r="Z64" s="4">
        <f>0</f>
        <v>0</v>
      </c>
      <c r="AA64" s="4">
        <f>Z64</f>
        <v>0</v>
      </c>
      <c r="AB64" s="4">
        <f>6155.8</f>
        <v>6155.8</v>
      </c>
      <c r="AC64" s="4">
        <f>0</f>
        <v>0</v>
      </c>
      <c r="AD64" s="4">
        <f>AC64</f>
        <v>0</v>
      </c>
      <c r="AE64" s="4">
        <f>6155.8</f>
        <v>6155.8</v>
      </c>
      <c r="AF64" s="4">
        <f>0</f>
        <v>0</v>
      </c>
      <c r="AG64" s="4">
        <f>AF64</f>
        <v>0</v>
      </c>
      <c r="AH64" s="4">
        <f>6155.8</f>
        <v>6155.8</v>
      </c>
      <c r="AI64" s="4">
        <f>0</f>
        <v>0</v>
      </c>
      <c r="AJ64" s="4">
        <f>AI64</f>
        <v>0</v>
      </c>
      <c r="AK64" s="4">
        <f>6155.8</f>
        <v>6155.8</v>
      </c>
      <c r="AL64" s="4">
        <f>AK64</f>
        <v>6155.8</v>
      </c>
      <c r="AM64" s="4">
        <f>6155.8</f>
        <v>6155.8</v>
      </c>
    </row>
    <row r="65" spans="1:39" x14ac:dyDescent="0.2">
      <c r="A65" s="2" t="s">
        <v>56</v>
      </c>
      <c r="B65" s="4">
        <f>0</f>
        <v>0</v>
      </c>
      <c r="C65" s="4">
        <f>B65</f>
        <v>0</v>
      </c>
      <c r="D65" s="4">
        <f>C65</f>
        <v>0</v>
      </c>
      <c r="E65" s="4">
        <f>0</f>
        <v>0</v>
      </c>
      <c r="F65" s="4">
        <f>E65</f>
        <v>0</v>
      </c>
      <c r="G65" s="4">
        <f>F65</f>
        <v>0</v>
      </c>
      <c r="H65" s="4">
        <f>0</f>
        <v>0</v>
      </c>
      <c r="I65" s="4">
        <f>H65</f>
        <v>0</v>
      </c>
      <c r="J65" s="4">
        <f>I65</f>
        <v>0</v>
      </c>
      <c r="K65" s="4">
        <f>0</f>
        <v>0</v>
      </c>
      <c r="L65" s="4">
        <f>K65</f>
        <v>0</v>
      </c>
      <c r="M65" s="4">
        <f>L65</f>
        <v>0</v>
      </c>
      <c r="N65" s="4">
        <f>0</f>
        <v>0</v>
      </c>
      <c r="O65" s="4">
        <f>N65</f>
        <v>0</v>
      </c>
      <c r="P65" s="4">
        <f>O65</f>
        <v>0</v>
      </c>
      <c r="Q65" s="4">
        <f>0</f>
        <v>0</v>
      </c>
      <c r="R65" s="4">
        <f>Q65</f>
        <v>0</v>
      </c>
      <c r="S65" s="4">
        <f>R65</f>
        <v>0</v>
      </c>
      <c r="T65" s="4">
        <f>0</f>
        <v>0</v>
      </c>
      <c r="U65" s="4">
        <f>T65</f>
        <v>0</v>
      </c>
      <c r="V65" s="4">
        <f>U65</f>
        <v>0</v>
      </c>
      <c r="W65" s="4">
        <f>0</f>
        <v>0</v>
      </c>
      <c r="X65" s="4">
        <f>W65</f>
        <v>0</v>
      </c>
      <c r="Y65" s="4">
        <f>X65</f>
        <v>0</v>
      </c>
      <c r="Z65" s="4">
        <f>0</f>
        <v>0</v>
      </c>
      <c r="AA65" s="4">
        <f>Z65</f>
        <v>0</v>
      </c>
      <c r="AB65" s="4">
        <f>AA65</f>
        <v>0</v>
      </c>
      <c r="AC65" s="4">
        <f>0</f>
        <v>0</v>
      </c>
      <c r="AD65" s="4">
        <f>AC65</f>
        <v>0</v>
      </c>
      <c r="AE65" s="4">
        <f>AD65</f>
        <v>0</v>
      </c>
      <c r="AF65" s="4">
        <f>0</f>
        <v>0</v>
      </c>
      <c r="AG65" s="4">
        <f>AF65</f>
        <v>0</v>
      </c>
      <c r="AH65" s="4">
        <f>AG65</f>
        <v>0</v>
      </c>
      <c r="AI65" s="4">
        <f>0</f>
        <v>0</v>
      </c>
      <c r="AJ65" s="4">
        <f>AI65</f>
        <v>0</v>
      </c>
      <c r="AK65" s="4">
        <f>AJ65</f>
        <v>0</v>
      </c>
      <c r="AL65" s="4">
        <f>AK65</f>
        <v>0</v>
      </c>
      <c r="AM65" s="4">
        <f>AL65</f>
        <v>0</v>
      </c>
    </row>
    <row r="66" spans="1:39" x14ac:dyDescent="0.2">
      <c r="A66" s="2" t="s">
        <v>57</v>
      </c>
      <c r="B66" s="4">
        <f>12000</f>
        <v>12000</v>
      </c>
      <c r="C66" s="4">
        <f>B66</f>
        <v>12000</v>
      </c>
      <c r="D66" s="4">
        <f>C66</f>
        <v>12000</v>
      </c>
      <c r="E66" s="4">
        <f>12000</f>
        <v>12000</v>
      </c>
      <c r="F66" s="4">
        <f>E66</f>
        <v>12000</v>
      </c>
      <c r="G66" s="4">
        <f>F66</f>
        <v>12000</v>
      </c>
      <c r="H66" s="4">
        <f>12000</f>
        <v>12000</v>
      </c>
      <c r="I66" s="4">
        <f>H66</f>
        <v>12000</v>
      </c>
      <c r="J66" s="4">
        <f>I66</f>
        <v>12000</v>
      </c>
      <c r="K66" s="4">
        <f>12000</f>
        <v>12000</v>
      </c>
      <c r="L66" s="4">
        <f>K66</f>
        <v>12000</v>
      </c>
      <c r="M66" s="4">
        <f>L66</f>
        <v>12000</v>
      </c>
      <c r="N66" s="4">
        <f>12000</f>
        <v>12000</v>
      </c>
      <c r="O66" s="4">
        <f>N66</f>
        <v>12000</v>
      </c>
      <c r="P66" s="4">
        <f>O66</f>
        <v>12000</v>
      </c>
      <c r="Q66" s="4">
        <f>12000</f>
        <v>12000</v>
      </c>
      <c r="R66" s="4">
        <f>Q66</f>
        <v>12000</v>
      </c>
      <c r="S66" s="4">
        <f>R66</f>
        <v>12000</v>
      </c>
      <c r="T66" s="4">
        <f>12000</f>
        <v>12000</v>
      </c>
      <c r="U66" s="4">
        <f>T66</f>
        <v>12000</v>
      </c>
      <c r="V66" s="4">
        <f>U66</f>
        <v>12000</v>
      </c>
      <c r="W66" s="4">
        <f>12000</f>
        <v>12000</v>
      </c>
      <c r="X66" s="4">
        <f>W66</f>
        <v>12000</v>
      </c>
      <c r="Y66" s="4">
        <f>X66</f>
        <v>12000</v>
      </c>
      <c r="Z66" s="4">
        <f>12000</f>
        <v>12000</v>
      </c>
      <c r="AA66" s="4">
        <f>Z66</f>
        <v>12000</v>
      </c>
      <c r="AB66" s="4">
        <f>AA66</f>
        <v>12000</v>
      </c>
      <c r="AC66" s="4">
        <f>12000</f>
        <v>12000</v>
      </c>
      <c r="AD66" s="4">
        <f>AC66</f>
        <v>12000</v>
      </c>
      <c r="AE66" s="4">
        <f>AD66</f>
        <v>12000</v>
      </c>
      <c r="AF66" s="4">
        <f>12000</f>
        <v>12000</v>
      </c>
      <c r="AG66" s="4">
        <f>AF66</f>
        <v>12000</v>
      </c>
      <c r="AH66" s="4">
        <f>AG66</f>
        <v>12000</v>
      </c>
      <c r="AI66" s="4">
        <f>12000</f>
        <v>12000</v>
      </c>
      <c r="AJ66" s="4">
        <f>AI66</f>
        <v>12000</v>
      </c>
      <c r="AK66" s="4">
        <f>AJ66</f>
        <v>12000</v>
      </c>
      <c r="AL66" s="4">
        <f>AK66</f>
        <v>12000</v>
      </c>
      <c r="AM66" s="4">
        <f>AL66</f>
        <v>12000</v>
      </c>
    </row>
    <row r="67" spans="1:39" x14ac:dyDescent="0.2">
      <c r="A67" s="2" t="s">
        <v>58</v>
      </c>
      <c r="B67" s="4">
        <f>2989.78</f>
        <v>2989.78</v>
      </c>
      <c r="C67" s="4">
        <f>1332.64</f>
        <v>1332.64</v>
      </c>
      <c r="D67" s="4">
        <f>338.3</f>
        <v>338.3</v>
      </c>
      <c r="E67" s="4">
        <f>2989.78</f>
        <v>2989.78</v>
      </c>
      <c r="F67" s="4">
        <f>1332.64</f>
        <v>1332.64</v>
      </c>
      <c r="G67" s="4">
        <f>338.3</f>
        <v>338.3</v>
      </c>
      <c r="H67" s="4">
        <f>2989.78</f>
        <v>2989.78</v>
      </c>
      <c r="I67" s="4">
        <f>1332.64</f>
        <v>1332.64</v>
      </c>
      <c r="J67" s="4">
        <f>338.3</f>
        <v>338.3</v>
      </c>
      <c r="K67" s="4">
        <f>2989.78</f>
        <v>2989.78</v>
      </c>
      <c r="L67" s="4">
        <f>1332.64</f>
        <v>1332.64</v>
      </c>
      <c r="M67" s="4">
        <f>338.3</f>
        <v>338.3</v>
      </c>
      <c r="N67" s="4">
        <f>2989.78</f>
        <v>2989.78</v>
      </c>
      <c r="O67" s="4">
        <f>1332.64</f>
        <v>1332.64</v>
      </c>
      <c r="P67" s="4">
        <f>338.3</f>
        <v>338.3</v>
      </c>
      <c r="Q67" s="4">
        <f>2989.78</f>
        <v>2989.78</v>
      </c>
      <c r="R67" s="4">
        <f>1332.64</f>
        <v>1332.64</v>
      </c>
      <c r="S67" s="4">
        <f>338.3</f>
        <v>338.3</v>
      </c>
      <c r="T67" s="4">
        <f>2989.78</f>
        <v>2989.78</v>
      </c>
      <c r="U67" s="4">
        <f>1332.64</f>
        <v>1332.64</v>
      </c>
      <c r="V67" s="4">
        <f>338.3</f>
        <v>338.3</v>
      </c>
      <c r="W67" s="4">
        <f>2989.78</f>
        <v>2989.78</v>
      </c>
      <c r="X67" s="4">
        <f>1332.64</f>
        <v>1332.64</v>
      </c>
      <c r="Y67" s="4">
        <f>338.3</f>
        <v>338.3</v>
      </c>
      <c r="Z67" s="4">
        <f>2989.78</f>
        <v>2989.78</v>
      </c>
      <c r="AA67" s="4">
        <f>1332.64</f>
        <v>1332.64</v>
      </c>
      <c r="AB67" s="4">
        <f>338.3</f>
        <v>338.3</v>
      </c>
      <c r="AC67" s="4">
        <f>2989.78</f>
        <v>2989.78</v>
      </c>
      <c r="AD67" s="4">
        <f>1332.64</f>
        <v>1332.64</v>
      </c>
      <c r="AE67" s="4">
        <f>338.3</f>
        <v>338.3</v>
      </c>
      <c r="AF67" s="4">
        <f>2989.78</f>
        <v>2989.78</v>
      </c>
      <c r="AG67" s="4">
        <f>1332.64</f>
        <v>1332.64</v>
      </c>
      <c r="AH67" s="4">
        <f>338.3</f>
        <v>338.3</v>
      </c>
      <c r="AI67" s="4">
        <f>2989.78</f>
        <v>2989.78</v>
      </c>
      <c r="AJ67" s="4">
        <f>1332.64</f>
        <v>1332.64</v>
      </c>
      <c r="AK67" s="4">
        <f>338.3</f>
        <v>338.3</v>
      </c>
      <c r="AL67" s="4">
        <f>1332.64</f>
        <v>1332.64</v>
      </c>
      <c r="AM67" s="4">
        <f>338.3</f>
        <v>338.3</v>
      </c>
    </row>
    <row r="68" spans="1:39" x14ac:dyDescent="0.2">
      <c r="A68" s="2" t="s">
        <v>59</v>
      </c>
      <c r="B68" s="4">
        <f>955</f>
        <v>955</v>
      </c>
      <c r="C68" s="4">
        <f>-2475.38</f>
        <v>-2475.38</v>
      </c>
      <c r="D68" s="4">
        <f>-2982.14</f>
        <v>-2982.14</v>
      </c>
      <c r="E68" s="4">
        <f>955</f>
        <v>955</v>
      </c>
      <c r="F68" s="4">
        <f>-2475.38</f>
        <v>-2475.38</v>
      </c>
      <c r="G68" s="4">
        <f>-2982.14</f>
        <v>-2982.14</v>
      </c>
      <c r="H68" s="4">
        <f>955</f>
        <v>955</v>
      </c>
      <c r="I68" s="4">
        <f>-2475.38</f>
        <v>-2475.38</v>
      </c>
      <c r="J68" s="4">
        <f>-2982.14</f>
        <v>-2982.14</v>
      </c>
      <c r="K68" s="4">
        <f>955</f>
        <v>955</v>
      </c>
      <c r="L68" s="4">
        <f>-2475.38</f>
        <v>-2475.38</v>
      </c>
      <c r="M68" s="4">
        <f>-2982.14</f>
        <v>-2982.14</v>
      </c>
      <c r="N68" s="4">
        <f>955</f>
        <v>955</v>
      </c>
      <c r="O68" s="4">
        <f>-2475.38</f>
        <v>-2475.38</v>
      </c>
      <c r="P68" s="4">
        <f>-2982.14</f>
        <v>-2982.14</v>
      </c>
      <c r="Q68" s="4">
        <f>955</f>
        <v>955</v>
      </c>
      <c r="R68" s="4">
        <f>-2475.38</f>
        <v>-2475.38</v>
      </c>
      <c r="S68" s="4">
        <f>-2982.14</f>
        <v>-2982.14</v>
      </c>
      <c r="T68" s="4">
        <f>955</f>
        <v>955</v>
      </c>
      <c r="U68" s="4">
        <f>-2475.38</f>
        <v>-2475.38</v>
      </c>
      <c r="V68" s="4">
        <f>-2982.14</f>
        <v>-2982.14</v>
      </c>
      <c r="W68" s="4">
        <f>955</f>
        <v>955</v>
      </c>
      <c r="X68" s="4">
        <f>-2475.38</f>
        <v>-2475.38</v>
      </c>
      <c r="Y68" s="4">
        <f>-2982.14</f>
        <v>-2982.14</v>
      </c>
      <c r="Z68" s="4">
        <f>955</f>
        <v>955</v>
      </c>
      <c r="AA68" s="4">
        <f>-2475.38</f>
        <v>-2475.38</v>
      </c>
      <c r="AB68" s="4">
        <f>-2982.14</f>
        <v>-2982.14</v>
      </c>
      <c r="AC68" s="4">
        <f>955</f>
        <v>955</v>
      </c>
      <c r="AD68" s="4">
        <f>-2475.38</f>
        <v>-2475.38</v>
      </c>
      <c r="AE68" s="4">
        <f>-2982.14</f>
        <v>-2982.14</v>
      </c>
      <c r="AF68" s="4">
        <f>955</f>
        <v>955</v>
      </c>
      <c r="AG68" s="4">
        <f>-2475.38</f>
        <v>-2475.38</v>
      </c>
      <c r="AH68" s="4">
        <f>-2982.14</f>
        <v>-2982.14</v>
      </c>
      <c r="AI68" s="4">
        <f>955</f>
        <v>955</v>
      </c>
      <c r="AJ68" s="4">
        <f>-2475.38</f>
        <v>-2475.38</v>
      </c>
      <c r="AK68" s="4">
        <f>-2982.14</f>
        <v>-2982.14</v>
      </c>
      <c r="AL68" s="4">
        <f>-2475.38</f>
        <v>-2475.38</v>
      </c>
      <c r="AM68" s="4">
        <f>-2982.14</f>
        <v>-2982.14</v>
      </c>
    </row>
    <row r="69" spans="1:39" x14ac:dyDescent="0.2">
      <c r="A69" s="2" t="s">
        <v>60</v>
      </c>
      <c r="B69" s="5">
        <f>(((((B63)+(B64))+(B65))+(B66))+(B67))+(B68)</f>
        <v>15944.78</v>
      </c>
      <c r="C69" s="5">
        <f>(((((C63)+(C64))+(C65))+(C66))+(C67))+(C68)</f>
        <v>10857.259999999998</v>
      </c>
      <c r="D69" s="5">
        <f>(((((D63)+(D64))+(D65))+(D66))+(D67))+(D68)</f>
        <v>15511.96</v>
      </c>
      <c r="E69" s="5">
        <f>(((((E63)+(E64))+(E65))+(E66))+(E67))+(E68)</f>
        <v>15944.78</v>
      </c>
      <c r="F69" s="5">
        <f>(((((F63)+(F64))+(F65))+(F66))+(F67))+(F68)</f>
        <v>10857.259999999998</v>
      </c>
      <c r="G69" s="5">
        <f>(((((G63)+(G64))+(G65))+(G66))+(G67))+(G68)</f>
        <v>15511.96</v>
      </c>
      <c r="H69" s="5">
        <f>(((((H63)+(H64))+(H65))+(H66))+(H67))+(H68)</f>
        <v>15944.78</v>
      </c>
      <c r="I69" s="5">
        <f>(((((I63)+(I64))+(I65))+(I66))+(I67))+(I68)</f>
        <v>10857.259999999998</v>
      </c>
      <c r="J69" s="5">
        <f>(((((J63)+(J64))+(J65))+(J66))+(J67))+(J68)</f>
        <v>15511.96</v>
      </c>
      <c r="K69" s="5">
        <f>(((((K63)+(K64))+(K65))+(K66))+(K67))+(K68)</f>
        <v>15944.78</v>
      </c>
      <c r="L69" s="5">
        <f>(((((L63)+(L64))+(L65))+(L66))+(L67))+(L68)</f>
        <v>10857.259999999998</v>
      </c>
      <c r="M69" s="5">
        <f>(((((M63)+(M64))+(M65))+(M66))+(M67))+(M68)</f>
        <v>15511.96</v>
      </c>
      <c r="N69" s="5">
        <f>(((((N63)+(N64))+(N65))+(N66))+(N67))+(N68)</f>
        <v>15944.78</v>
      </c>
      <c r="O69" s="5">
        <f>(((((O63)+(O64))+(O65))+(O66))+(O67))+(O68)</f>
        <v>10857.259999999998</v>
      </c>
      <c r="P69" s="5">
        <f>(((((P63)+(P64))+(P65))+(P66))+(P67))+(P68)</f>
        <v>15511.96</v>
      </c>
      <c r="Q69" s="5">
        <f>(((((Q63)+(Q64))+(Q65))+(Q66))+(Q67))+(Q68)</f>
        <v>15944.78</v>
      </c>
      <c r="R69" s="5">
        <f>(((((R63)+(R64))+(R65))+(R66))+(R67))+(R68)</f>
        <v>10857.259999999998</v>
      </c>
      <c r="S69" s="5">
        <f>(((((S63)+(S64))+(S65))+(S66))+(S67))+(S68)</f>
        <v>15511.96</v>
      </c>
      <c r="T69" s="5">
        <f>(((((T63)+(T64))+(T65))+(T66))+(T67))+(T68)</f>
        <v>15944.78</v>
      </c>
      <c r="U69" s="5">
        <f>(((((U63)+(U64))+(U65))+(U66))+(U67))+(U68)</f>
        <v>10857.259999999998</v>
      </c>
      <c r="V69" s="5">
        <f>(((((V63)+(V64))+(V65))+(V66))+(V67))+(V68)</f>
        <v>15511.96</v>
      </c>
      <c r="W69" s="5">
        <f>(((((W63)+(W64))+(W65))+(W66))+(W67))+(W68)</f>
        <v>15944.78</v>
      </c>
      <c r="X69" s="5">
        <f>(((((X63)+(X64))+(X65))+(X66))+(X67))+(X68)</f>
        <v>10857.259999999998</v>
      </c>
      <c r="Y69" s="5">
        <f>(((((Y63)+(Y64))+(Y65))+(Y66))+(Y67))+(Y68)</f>
        <v>15511.96</v>
      </c>
      <c r="Z69" s="5">
        <f>(((((Z63)+(Z64))+(Z65))+(Z66))+(Z67))+(Z68)</f>
        <v>15944.78</v>
      </c>
      <c r="AA69" s="5">
        <f>(((((AA63)+(AA64))+(AA65))+(AA66))+(AA67))+(AA68)</f>
        <v>10857.259999999998</v>
      </c>
      <c r="AB69" s="5">
        <f>(((((AB63)+(AB64))+(AB65))+(AB66))+(AB67))+(AB68)</f>
        <v>15511.96</v>
      </c>
      <c r="AC69" s="5">
        <f>(((((AC63)+(AC64))+(AC65))+(AC66))+(AC67))+(AC68)</f>
        <v>15944.78</v>
      </c>
      <c r="AD69" s="5">
        <f>(((((AD63)+(AD64))+(AD65))+(AD66))+(AD67))+(AD68)</f>
        <v>10857.259999999998</v>
      </c>
      <c r="AE69" s="5">
        <f>(((((AE63)+(AE64))+(AE65))+(AE66))+(AE67))+(AE68)</f>
        <v>15511.96</v>
      </c>
      <c r="AF69" s="5">
        <f>(((((AF63)+(AF64))+(AF65))+(AF66))+(AF67))+(AF68)</f>
        <v>15944.78</v>
      </c>
      <c r="AG69" s="5">
        <f>(((((AG63)+(AG64))+(AG65))+(AG66))+(AG67))+(AG68)</f>
        <v>10857.259999999998</v>
      </c>
      <c r="AH69" s="5">
        <f>(((((AH63)+(AH64))+(AH65))+(AH66))+(AH67))+(AH68)</f>
        <v>15511.96</v>
      </c>
      <c r="AI69" s="5">
        <f>(((((AI63)+(AI64))+(AI65))+(AI66))+(AI67))+(AI68)</f>
        <v>15944.78</v>
      </c>
      <c r="AJ69" s="5">
        <f>(((((AJ63)+(AJ64))+(AJ65))+(AJ66))+(AJ67))+(AJ68)</f>
        <v>10857.259999999998</v>
      </c>
      <c r="AK69" s="5">
        <f>(((((AK63)+(AK64))+(AK65))+(AK66))+(AK67))+(AK68)</f>
        <v>15511.96</v>
      </c>
      <c r="AL69" s="5">
        <f>(((((AL63)+(AL64))+(AL65))+(AL66))+(AL67))+(AL68)</f>
        <v>17013.059999999998</v>
      </c>
      <c r="AM69" s="5">
        <f>(((((AM63)+(AM64))+(AM65))+(AM66))+(AM67))+(AM68)</f>
        <v>15511.96</v>
      </c>
    </row>
    <row r="70" spans="1:39" x14ac:dyDescent="0.2">
      <c r="A70" s="2" t="s">
        <v>61</v>
      </c>
      <c r="B70" s="3"/>
      <c r="C70" s="4">
        <f>B70</f>
        <v>0</v>
      </c>
      <c r="D70" s="4">
        <f>C70</f>
        <v>0</v>
      </c>
      <c r="E70" s="3"/>
      <c r="F70" s="4">
        <f>E70</f>
        <v>0</v>
      </c>
      <c r="G70" s="4">
        <f>F70</f>
        <v>0</v>
      </c>
      <c r="H70" s="3"/>
      <c r="I70" s="4">
        <f>H70</f>
        <v>0</v>
      </c>
      <c r="J70" s="4">
        <f>I70</f>
        <v>0</v>
      </c>
      <c r="K70" s="3"/>
      <c r="L70" s="4">
        <f>K70</f>
        <v>0</v>
      </c>
      <c r="M70" s="4">
        <f>L70</f>
        <v>0</v>
      </c>
      <c r="N70" s="3"/>
      <c r="O70" s="4">
        <f>N70</f>
        <v>0</v>
      </c>
      <c r="P70" s="4">
        <f>O70</f>
        <v>0</v>
      </c>
      <c r="Q70" s="3"/>
      <c r="R70" s="4">
        <f>Q70</f>
        <v>0</v>
      </c>
      <c r="S70" s="4">
        <f>R70</f>
        <v>0</v>
      </c>
      <c r="T70" s="3"/>
      <c r="U70" s="4">
        <f>T70</f>
        <v>0</v>
      </c>
      <c r="V70" s="4">
        <f>U70</f>
        <v>0</v>
      </c>
      <c r="W70" s="3"/>
      <c r="X70" s="4">
        <f>W70</f>
        <v>0</v>
      </c>
      <c r="Y70" s="4">
        <f>X70</f>
        <v>0</v>
      </c>
      <c r="Z70" s="3"/>
      <c r="AA70" s="4">
        <f>Z70</f>
        <v>0</v>
      </c>
      <c r="AB70" s="4">
        <f>AA70</f>
        <v>0</v>
      </c>
      <c r="AC70" s="3"/>
      <c r="AD70" s="4">
        <f>AC70</f>
        <v>0</v>
      </c>
      <c r="AE70" s="4">
        <f>AD70</f>
        <v>0</v>
      </c>
      <c r="AF70" s="3"/>
      <c r="AG70" s="4">
        <f>AF70</f>
        <v>0</v>
      </c>
      <c r="AH70" s="4">
        <f>AG70</f>
        <v>0</v>
      </c>
      <c r="AI70" s="3"/>
      <c r="AJ70" s="4">
        <f>AI70</f>
        <v>0</v>
      </c>
      <c r="AK70" s="4">
        <f>AJ70</f>
        <v>0</v>
      </c>
      <c r="AL70" s="4">
        <f>AK70</f>
        <v>0</v>
      </c>
      <c r="AM70" s="4">
        <f>AL70</f>
        <v>0</v>
      </c>
    </row>
    <row r="71" spans="1:39" x14ac:dyDescent="0.2">
      <c r="A71" s="2" t="s">
        <v>62</v>
      </c>
      <c r="B71" s="3"/>
      <c r="C71" s="4">
        <f>B71</f>
        <v>0</v>
      </c>
      <c r="D71" s="4">
        <f>C71</f>
        <v>0</v>
      </c>
      <c r="E71" s="3"/>
      <c r="F71" s="4">
        <f>E71</f>
        <v>0</v>
      </c>
      <c r="G71" s="4">
        <f>F71</f>
        <v>0</v>
      </c>
      <c r="H71" s="3"/>
      <c r="I71" s="4">
        <f>H71</f>
        <v>0</v>
      </c>
      <c r="J71" s="4">
        <f>I71</f>
        <v>0</v>
      </c>
      <c r="K71" s="3"/>
      <c r="L71" s="4">
        <f>K71</f>
        <v>0</v>
      </c>
      <c r="M71" s="4">
        <f>L71</f>
        <v>0</v>
      </c>
      <c r="N71" s="3"/>
      <c r="O71" s="4">
        <f>N71</f>
        <v>0</v>
      </c>
      <c r="P71" s="4">
        <f>O71</f>
        <v>0</v>
      </c>
      <c r="Q71" s="3"/>
      <c r="R71" s="4">
        <f>Q71</f>
        <v>0</v>
      </c>
      <c r="S71" s="4">
        <f>R71</f>
        <v>0</v>
      </c>
      <c r="T71" s="3"/>
      <c r="U71" s="4">
        <f>T71</f>
        <v>0</v>
      </c>
      <c r="V71" s="4">
        <f>U71</f>
        <v>0</v>
      </c>
      <c r="W71" s="3"/>
      <c r="X71" s="4">
        <f>W71</f>
        <v>0</v>
      </c>
      <c r="Y71" s="4">
        <f>X71</f>
        <v>0</v>
      </c>
      <c r="Z71" s="3"/>
      <c r="AA71" s="4">
        <f>Z71</f>
        <v>0</v>
      </c>
      <c r="AB71" s="4">
        <f>AA71</f>
        <v>0</v>
      </c>
      <c r="AC71" s="3"/>
      <c r="AD71" s="4">
        <f>AC71</f>
        <v>0</v>
      </c>
      <c r="AE71" s="4">
        <f>AD71</f>
        <v>0</v>
      </c>
      <c r="AF71" s="3"/>
      <c r="AG71" s="4">
        <f>AF71</f>
        <v>0</v>
      </c>
      <c r="AH71" s="4">
        <f>AG71</f>
        <v>0</v>
      </c>
      <c r="AI71" s="3"/>
      <c r="AJ71" s="4">
        <f>AI71</f>
        <v>0</v>
      </c>
      <c r="AK71" s="4">
        <f>AJ71</f>
        <v>0</v>
      </c>
      <c r="AL71" s="4">
        <f>AK71</f>
        <v>0</v>
      </c>
      <c r="AM71" s="4">
        <f>AL71</f>
        <v>0</v>
      </c>
    </row>
    <row r="72" spans="1:39" x14ac:dyDescent="0.2">
      <c r="A72" s="2" t="s">
        <v>63</v>
      </c>
      <c r="B72" s="4">
        <f>2212.95</f>
        <v>2212.9499999999998</v>
      </c>
      <c r="C72" s="4">
        <f>1487.87</f>
        <v>1487.87</v>
      </c>
      <c r="D72" s="4">
        <f>-2996.74</f>
        <v>-2996.74</v>
      </c>
      <c r="E72" s="4">
        <f>2212.95</f>
        <v>2212.9499999999998</v>
      </c>
      <c r="F72" s="4">
        <f>1487.87</f>
        <v>1487.87</v>
      </c>
      <c r="G72" s="4">
        <f>-2996.74</f>
        <v>-2996.74</v>
      </c>
      <c r="H72" s="4">
        <f>2212.95</f>
        <v>2212.9499999999998</v>
      </c>
      <c r="I72" s="4">
        <f>1487.87</f>
        <v>1487.87</v>
      </c>
      <c r="J72" s="4">
        <f>-2996.74</f>
        <v>-2996.74</v>
      </c>
      <c r="K72" s="4">
        <f>2212.95</f>
        <v>2212.9499999999998</v>
      </c>
      <c r="L72" s="4">
        <f>1487.87</f>
        <v>1487.87</v>
      </c>
      <c r="M72" s="4">
        <f>-2996.74</f>
        <v>-2996.74</v>
      </c>
      <c r="N72" s="4">
        <f>2212.95</f>
        <v>2212.9499999999998</v>
      </c>
      <c r="O72" s="4">
        <f>1487.87</f>
        <v>1487.87</v>
      </c>
      <c r="P72" s="4">
        <f>-2996.74</f>
        <v>-2996.74</v>
      </c>
      <c r="Q72" s="4">
        <f>2212.95</f>
        <v>2212.9499999999998</v>
      </c>
      <c r="R72" s="4">
        <f>1487.87</f>
        <v>1487.87</v>
      </c>
      <c r="S72" s="4">
        <f>-2996.74</f>
        <v>-2996.74</v>
      </c>
      <c r="T72" s="4">
        <f>2212.95</f>
        <v>2212.9499999999998</v>
      </c>
      <c r="U72" s="4">
        <f>1487.87</f>
        <v>1487.87</v>
      </c>
      <c r="V72" s="4">
        <f>-2996.74</f>
        <v>-2996.74</v>
      </c>
      <c r="W72" s="4">
        <f>2212.95</f>
        <v>2212.9499999999998</v>
      </c>
      <c r="X72" s="4">
        <f>1487.87</f>
        <v>1487.87</v>
      </c>
      <c r="Y72" s="4">
        <f>-2996.74</f>
        <v>-2996.74</v>
      </c>
      <c r="Z72" s="4">
        <f>2212.95</f>
        <v>2212.9499999999998</v>
      </c>
      <c r="AA72" s="4">
        <f>1487.87</f>
        <v>1487.87</v>
      </c>
      <c r="AB72" s="4">
        <f>-2996.74</f>
        <v>-2996.74</v>
      </c>
      <c r="AC72" s="4">
        <f>2212.95</f>
        <v>2212.9499999999998</v>
      </c>
      <c r="AD72" s="4">
        <f>1487.87</f>
        <v>1487.87</v>
      </c>
      <c r="AE72" s="4">
        <f>-2996.74</f>
        <v>-2996.74</v>
      </c>
      <c r="AF72" s="4">
        <f>2212.95</f>
        <v>2212.9499999999998</v>
      </c>
      <c r="AG72" s="4">
        <f>1487.87</f>
        <v>1487.87</v>
      </c>
      <c r="AH72" s="4">
        <f>-2996.74</f>
        <v>-2996.74</v>
      </c>
      <c r="AI72" s="4">
        <f>2212.95</f>
        <v>2212.9499999999998</v>
      </c>
      <c r="AJ72" s="4">
        <f>1487.87</f>
        <v>1487.87</v>
      </c>
      <c r="AK72" s="4">
        <f>-2996.74</f>
        <v>-2996.74</v>
      </c>
      <c r="AL72" s="4">
        <f>1487.87</f>
        <v>1487.87</v>
      </c>
      <c r="AM72" s="4">
        <f>-2996.74</f>
        <v>-2996.74</v>
      </c>
    </row>
    <row r="73" spans="1:39" x14ac:dyDescent="0.2">
      <c r="A73" s="2" t="s">
        <v>64</v>
      </c>
      <c r="B73" s="3"/>
      <c r="C73" s="4">
        <f>B73</f>
        <v>0</v>
      </c>
      <c r="D73" s="4">
        <f>C73</f>
        <v>0</v>
      </c>
      <c r="E73" s="3"/>
      <c r="F73" s="4">
        <f>E73</f>
        <v>0</v>
      </c>
      <c r="G73" s="4">
        <f>F73</f>
        <v>0</v>
      </c>
      <c r="H73" s="3"/>
      <c r="I73" s="4">
        <f>H73</f>
        <v>0</v>
      </c>
      <c r="J73" s="4">
        <f>I73</f>
        <v>0</v>
      </c>
      <c r="K73" s="3"/>
      <c r="L73" s="4">
        <f>K73</f>
        <v>0</v>
      </c>
      <c r="M73" s="4">
        <f>L73</f>
        <v>0</v>
      </c>
      <c r="N73" s="3"/>
      <c r="O73" s="4">
        <f>N73</f>
        <v>0</v>
      </c>
      <c r="P73" s="4">
        <f>O73</f>
        <v>0</v>
      </c>
      <c r="Q73" s="3"/>
      <c r="R73" s="4">
        <f>Q73</f>
        <v>0</v>
      </c>
      <c r="S73" s="4">
        <f>R73</f>
        <v>0</v>
      </c>
      <c r="T73" s="3"/>
      <c r="U73" s="4">
        <f>T73</f>
        <v>0</v>
      </c>
      <c r="V73" s="4">
        <f>U73</f>
        <v>0</v>
      </c>
      <c r="W73" s="3"/>
      <c r="X73" s="4">
        <f>W73</f>
        <v>0</v>
      </c>
      <c r="Y73" s="4">
        <f>X73</f>
        <v>0</v>
      </c>
      <c r="Z73" s="3"/>
      <c r="AA73" s="4">
        <f>Z73</f>
        <v>0</v>
      </c>
      <c r="AB73" s="4">
        <f>AA73</f>
        <v>0</v>
      </c>
      <c r="AC73" s="3"/>
      <c r="AD73" s="4">
        <f>AC73</f>
        <v>0</v>
      </c>
      <c r="AE73" s="4">
        <f>AD73</f>
        <v>0</v>
      </c>
      <c r="AF73" s="3"/>
      <c r="AG73" s="4">
        <f>AF73</f>
        <v>0</v>
      </c>
      <c r="AH73" s="4">
        <f>AG73</f>
        <v>0</v>
      </c>
      <c r="AI73" s="3"/>
      <c r="AJ73" s="4">
        <f>AI73</f>
        <v>0</v>
      </c>
      <c r="AK73" s="4">
        <f>AJ73</f>
        <v>0</v>
      </c>
      <c r="AL73" s="4">
        <f>AK73</f>
        <v>0</v>
      </c>
      <c r="AM73" s="4">
        <f>AL73</f>
        <v>0</v>
      </c>
    </row>
    <row r="74" spans="1:39" x14ac:dyDescent="0.2">
      <c r="A74" s="2" t="s">
        <v>65</v>
      </c>
      <c r="B74" s="4">
        <f>1300.46</f>
        <v>1300.46</v>
      </c>
      <c r="C74" s="4">
        <f>888.62</f>
        <v>888.62</v>
      </c>
      <c r="D74" s="4">
        <f>-608.38</f>
        <v>-608.38</v>
      </c>
      <c r="E74" s="4">
        <f>1300.46</f>
        <v>1300.46</v>
      </c>
      <c r="F74" s="4">
        <f>888.62</f>
        <v>888.62</v>
      </c>
      <c r="G74" s="4">
        <f>-608.38</f>
        <v>-608.38</v>
      </c>
      <c r="H74" s="4">
        <f>1300.46</f>
        <v>1300.46</v>
      </c>
      <c r="I74" s="4">
        <f>888.62</f>
        <v>888.62</v>
      </c>
      <c r="J74" s="4">
        <f>-608.38</f>
        <v>-608.38</v>
      </c>
      <c r="K74" s="4">
        <f>1300.46</f>
        <v>1300.46</v>
      </c>
      <c r="L74" s="4">
        <f>888.62</f>
        <v>888.62</v>
      </c>
      <c r="M74" s="4">
        <f>-608.38</f>
        <v>-608.38</v>
      </c>
      <c r="N74" s="4">
        <f>1300.46</f>
        <v>1300.46</v>
      </c>
      <c r="O74" s="4">
        <f>888.62</f>
        <v>888.62</v>
      </c>
      <c r="P74" s="4">
        <f>-608.38</f>
        <v>-608.38</v>
      </c>
      <c r="Q74" s="4">
        <f>1300.46</f>
        <v>1300.46</v>
      </c>
      <c r="R74" s="4">
        <f>888.62</f>
        <v>888.62</v>
      </c>
      <c r="S74" s="4">
        <f>-608.38</f>
        <v>-608.38</v>
      </c>
      <c r="T74" s="4">
        <f>1300.46</f>
        <v>1300.46</v>
      </c>
      <c r="U74" s="4">
        <f>888.62</f>
        <v>888.62</v>
      </c>
      <c r="V74" s="4">
        <f>-608.38</f>
        <v>-608.38</v>
      </c>
      <c r="W74" s="4">
        <f>1300.46</f>
        <v>1300.46</v>
      </c>
      <c r="X74" s="4">
        <f>888.62</f>
        <v>888.62</v>
      </c>
      <c r="Y74" s="4">
        <f>-608.38</f>
        <v>-608.38</v>
      </c>
      <c r="Z74" s="4">
        <f>1300.46</f>
        <v>1300.46</v>
      </c>
      <c r="AA74" s="4">
        <f>888.62</f>
        <v>888.62</v>
      </c>
      <c r="AB74" s="4">
        <f>-608.38</f>
        <v>-608.38</v>
      </c>
      <c r="AC74" s="4">
        <f>1300.46</f>
        <v>1300.46</v>
      </c>
      <c r="AD74" s="4">
        <f>888.62</f>
        <v>888.62</v>
      </c>
      <c r="AE74" s="4">
        <f>-608.38</f>
        <v>-608.38</v>
      </c>
      <c r="AF74" s="4">
        <f>1300.46</f>
        <v>1300.46</v>
      </c>
      <c r="AG74" s="4">
        <f>888.62</f>
        <v>888.62</v>
      </c>
      <c r="AH74" s="4">
        <f>-608.38</f>
        <v>-608.38</v>
      </c>
      <c r="AI74" s="4">
        <f>1300.46</f>
        <v>1300.46</v>
      </c>
      <c r="AJ74" s="4">
        <f>888.62</f>
        <v>888.62</v>
      </c>
      <c r="AK74" s="4">
        <f>-608.38</f>
        <v>-608.38</v>
      </c>
      <c r="AL74" s="4">
        <f>888.62</f>
        <v>888.62</v>
      </c>
      <c r="AM74" s="4">
        <f>-608.38</f>
        <v>-608.38</v>
      </c>
    </row>
    <row r="75" spans="1:39" x14ac:dyDescent="0.2">
      <c r="A75" s="2" t="s">
        <v>66</v>
      </c>
      <c r="B75" s="4">
        <f>99.13</f>
        <v>99.13</v>
      </c>
      <c r="C75" s="4">
        <f>192.96</f>
        <v>192.96</v>
      </c>
      <c r="D75" s="4">
        <f>-432.8</f>
        <v>-432.8</v>
      </c>
      <c r="E75" s="4">
        <f>99.13</f>
        <v>99.13</v>
      </c>
      <c r="F75" s="4">
        <f>192.96</f>
        <v>192.96</v>
      </c>
      <c r="G75" s="4">
        <f>-432.8</f>
        <v>-432.8</v>
      </c>
      <c r="H75" s="4">
        <f>99.13</f>
        <v>99.13</v>
      </c>
      <c r="I75" s="4">
        <f>192.96</f>
        <v>192.96</v>
      </c>
      <c r="J75" s="4">
        <f>-432.8</f>
        <v>-432.8</v>
      </c>
      <c r="K75" s="4">
        <f>99.13</f>
        <v>99.13</v>
      </c>
      <c r="L75" s="4">
        <f>192.96</f>
        <v>192.96</v>
      </c>
      <c r="M75" s="4">
        <f>-432.8</f>
        <v>-432.8</v>
      </c>
      <c r="N75" s="4">
        <f>99.13</f>
        <v>99.13</v>
      </c>
      <c r="O75" s="4">
        <f>192.96</f>
        <v>192.96</v>
      </c>
      <c r="P75" s="4">
        <f>-432.8</f>
        <v>-432.8</v>
      </c>
      <c r="Q75" s="4">
        <f>99.13</f>
        <v>99.13</v>
      </c>
      <c r="R75" s="4">
        <f>192.96</f>
        <v>192.96</v>
      </c>
      <c r="S75" s="4">
        <f>-432.8</f>
        <v>-432.8</v>
      </c>
      <c r="T75" s="4">
        <f>99.13</f>
        <v>99.13</v>
      </c>
      <c r="U75" s="4">
        <f>192.96</f>
        <v>192.96</v>
      </c>
      <c r="V75" s="4">
        <f>-432.8</f>
        <v>-432.8</v>
      </c>
      <c r="W75" s="4">
        <f>99.13</f>
        <v>99.13</v>
      </c>
      <c r="X75" s="4">
        <f>192.96</f>
        <v>192.96</v>
      </c>
      <c r="Y75" s="4">
        <f>-432.8</f>
        <v>-432.8</v>
      </c>
      <c r="Z75" s="4">
        <f>99.13</f>
        <v>99.13</v>
      </c>
      <c r="AA75" s="4">
        <f>192.96</f>
        <v>192.96</v>
      </c>
      <c r="AB75" s="4">
        <f>-432.8</f>
        <v>-432.8</v>
      </c>
      <c r="AC75" s="4">
        <f>99.13</f>
        <v>99.13</v>
      </c>
      <c r="AD75" s="4">
        <f>192.96</f>
        <v>192.96</v>
      </c>
      <c r="AE75" s="4">
        <f>-432.8</f>
        <v>-432.8</v>
      </c>
      <c r="AF75" s="4">
        <f>99.13</f>
        <v>99.13</v>
      </c>
      <c r="AG75" s="4">
        <f>192.96</f>
        <v>192.96</v>
      </c>
      <c r="AH75" s="4">
        <f>-432.8</f>
        <v>-432.8</v>
      </c>
      <c r="AI75" s="4">
        <f>99.13</f>
        <v>99.13</v>
      </c>
      <c r="AJ75" s="4">
        <f>192.96</f>
        <v>192.96</v>
      </c>
      <c r="AK75" s="4">
        <f>-432.8</f>
        <v>-432.8</v>
      </c>
      <c r="AL75" s="4">
        <f>192.96</f>
        <v>192.96</v>
      </c>
      <c r="AM75" s="4">
        <f>-432.8</f>
        <v>-432.8</v>
      </c>
    </row>
    <row r="76" spans="1:39" x14ac:dyDescent="0.2">
      <c r="A76" s="2" t="s">
        <v>67</v>
      </c>
      <c r="B76" s="3"/>
      <c r="C76" s="4">
        <f>0</f>
        <v>0</v>
      </c>
      <c r="D76" s="4">
        <f>C76</f>
        <v>0</v>
      </c>
      <c r="E76" s="3"/>
      <c r="F76" s="4">
        <f>0</f>
        <v>0</v>
      </c>
      <c r="G76" s="4">
        <f>F76</f>
        <v>0</v>
      </c>
      <c r="H76" s="3"/>
      <c r="I76" s="4">
        <f>0</f>
        <v>0</v>
      </c>
      <c r="J76" s="4">
        <f>I76</f>
        <v>0</v>
      </c>
      <c r="K76" s="3"/>
      <c r="L76" s="4">
        <f>0</f>
        <v>0</v>
      </c>
      <c r="M76" s="4">
        <f>L76</f>
        <v>0</v>
      </c>
      <c r="N76" s="3"/>
      <c r="O76" s="4">
        <f>0</f>
        <v>0</v>
      </c>
      <c r="P76" s="4">
        <f>O76</f>
        <v>0</v>
      </c>
      <c r="Q76" s="3"/>
      <c r="R76" s="4">
        <f>0</f>
        <v>0</v>
      </c>
      <c r="S76" s="4">
        <f>R76</f>
        <v>0</v>
      </c>
      <c r="T76" s="3"/>
      <c r="U76" s="4">
        <f>0</f>
        <v>0</v>
      </c>
      <c r="V76" s="4">
        <f>U76</f>
        <v>0</v>
      </c>
      <c r="W76" s="3"/>
      <c r="X76" s="4">
        <f>0</f>
        <v>0</v>
      </c>
      <c r="Y76" s="4">
        <f>X76</f>
        <v>0</v>
      </c>
      <c r="Z76" s="3"/>
      <c r="AA76" s="4">
        <f>0</f>
        <v>0</v>
      </c>
      <c r="AB76" s="4">
        <f>AA76</f>
        <v>0</v>
      </c>
      <c r="AC76" s="3"/>
      <c r="AD76" s="4">
        <f>0</f>
        <v>0</v>
      </c>
      <c r="AE76" s="4">
        <f>AD76</f>
        <v>0</v>
      </c>
      <c r="AF76" s="3"/>
      <c r="AG76" s="4">
        <f>0</f>
        <v>0</v>
      </c>
      <c r="AH76" s="4">
        <f>AG76</f>
        <v>0</v>
      </c>
      <c r="AI76" s="3"/>
      <c r="AJ76" s="4">
        <f>0</f>
        <v>0</v>
      </c>
      <c r="AK76" s="4">
        <f>AJ76</f>
        <v>0</v>
      </c>
      <c r="AL76" s="4">
        <f>0</f>
        <v>0</v>
      </c>
      <c r="AM76" s="4">
        <f>AL76</f>
        <v>0</v>
      </c>
    </row>
    <row r="77" spans="1:39" x14ac:dyDescent="0.2">
      <c r="A77" s="2" t="s">
        <v>68</v>
      </c>
      <c r="B77" s="3"/>
      <c r="C77" s="4">
        <f>0</f>
        <v>0</v>
      </c>
      <c r="D77" s="4">
        <f>C77</f>
        <v>0</v>
      </c>
      <c r="E77" s="3"/>
      <c r="F77" s="4">
        <f>0</f>
        <v>0</v>
      </c>
      <c r="G77" s="4">
        <f>F77</f>
        <v>0</v>
      </c>
      <c r="H77" s="3"/>
      <c r="I77" s="4">
        <f>0</f>
        <v>0</v>
      </c>
      <c r="J77" s="4">
        <f>I77</f>
        <v>0</v>
      </c>
      <c r="K77" s="3"/>
      <c r="L77" s="4">
        <f>0</f>
        <v>0</v>
      </c>
      <c r="M77" s="4">
        <f>L77</f>
        <v>0</v>
      </c>
      <c r="N77" s="3"/>
      <c r="O77" s="4">
        <f>0</f>
        <v>0</v>
      </c>
      <c r="P77" s="4">
        <f>O77</f>
        <v>0</v>
      </c>
      <c r="Q77" s="3"/>
      <c r="R77" s="4">
        <f>0</f>
        <v>0</v>
      </c>
      <c r="S77" s="4">
        <f>R77</f>
        <v>0</v>
      </c>
      <c r="T77" s="3"/>
      <c r="U77" s="4">
        <f>0</f>
        <v>0</v>
      </c>
      <c r="V77" s="4">
        <f>U77</f>
        <v>0</v>
      </c>
      <c r="W77" s="3"/>
      <c r="X77" s="4">
        <f>0</f>
        <v>0</v>
      </c>
      <c r="Y77" s="4">
        <f>X77</f>
        <v>0</v>
      </c>
      <c r="Z77" s="3"/>
      <c r="AA77" s="4">
        <f>0</f>
        <v>0</v>
      </c>
      <c r="AB77" s="4">
        <f>AA77</f>
        <v>0</v>
      </c>
      <c r="AC77" s="3"/>
      <c r="AD77" s="4">
        <f>0</f>
        <v>0</v>
      </c>
      <c r="AE77" s="4">
        <f>AD77</f>
        <v>0</v>
      </c>
      <c r="AF77" s="3"/>
      <c r="AG77" s="4">
        <f>0</f>
        <v>0</v>
      </c>
      <c r="AH77" s="4">
        <f>AG77</f>
        <v>0</v>
      </c>
      <c r="AI77" s="3"/>
      <c r="AJ77" s="4">
        <f>0</f>
        <v>0</v>
      </c>
      <c r="AK77" s="4">
        <f>AJ77</f>
        <v>0</v>
      </c>
      <c r="AL77" s="4">
        <f>0</f>
        <v>0</v>
      </c>
      <c r="AM77" s="4">
        <f>AL77</f>
        <v>0</v>
      </c>
    </row>
    <row r="78" spans="1:39" x14ac:dyDescent="0.2">
      <c r="A78" s="2" t="s">
        <v>69</v>
      </c>
      <c r="B78" s="4">
        <f>382</f>
        <v>382</v>
      </c>
      <c r="C78" s="4">
        <f>0</f>
        <v>0</v>
      </c>
      <c r="D78" s="4">
        <f>23.5</f>
        <v>23.5</v>
      </c>
      <c r="E78" s="4">
        <f>382</f>
        <v>382</v>
      </c>
      <c r="F78" s="4">
        <f>0</f>
        <v>0</v>
      </c>
      <c r="G78" s="4">
        <f>23.5</f>
        <v>23.5</v>
      </c>
      <c r="H78" s="4">
        <f>382</f>
        <v>382</v>
      </c>
      <c r="I78" s="4">
        <f>0</f>
        <v>0</v>
      </c>
      <c r="J78" s="4">
        <f>23.5</f>
        <v>23.5</v>
      </c>
      <c r="K78" s="4">
        <f>382</f>
        <v>382</v>
      </c>
      <c r="L78" s="4">
        <f>0</f>
        <v>0</v>
      </c>
      <c r="M78" s="4">
        <f>23.5</f>
        <v>23.5</v>
      </c>
      <c r="N78" s="4">
        <f>382</f>
        <v>382</v>
      </c>
      <c r="O78" s="4">
        <f>0</f>
        <v>0</v>
      </c>
      <c r="P78" s="4">
        <f>23.5</f>
        <v>23.5</v>
      </c>
      <c r="Q78" s="4">
        <f>382</f>
        <v>382</v>
      </c>
      <c r="R78" s="4">
        <f>0</f>
        <v>0</v>
      </c>
      <c r="S78" s="4">
        <f>23.5</f>
        <v>23.5</v>
      </c>
      <c r="T78" s="4">
        <f>382</f>
        <v>382</v>
      </c>
      <c r="U78" s="4">
        <f>0</f>
        <v>0</v>
      </c>
      <c r="V78" s="4">
        <f>23.5</f>
        <v>23.5</v>
      </c>
      <c r="W78" s="4">
        <f>382</f>
        <v>382</v>
      </c>
      <c r="X78" s="4">
        <f>0</f>
        <v>0</v>
      </c>
      <c r="Y78" s="4">
        <f>23.5</f>
        <v>23.5</v>
      </c>
      <c r="Z78" s="4">
        <f>382</f>
        <v>382</v>
      </c>
      <c r="AA78" s="4">
        <f>0</f>
        <v>0</v>
      </c>
      <c r="AB78" s="4">
        <f>23.5</f>
        <v>23.5</v>
      </c>
      <c r="AC78" s="4">
        <f>382</f>
        <v>382</v>
      </c>
      <c r="AD78" s="4">
        <f>0</f>
        <v>0</v>
      </c>
      <c r="AE78" s="4">
        <f>23.5</f>
        <v>23.5</v>
      </c>
      <c r="AF78" s="4">
        <f>382</f>
        <v>382</v>
      </c>
      <c r="AG78" s="4">
        <f>0</f>
        <v>0</v>
      </c>
      <c r="AH78" s="4">
        <f>23.5</f>
        <v>23.5</v>
      </c>
      <c r="AI78" s="4">
        <f>382</f>
        <v>382</v>
      </c>
      <c r="AJ78" s="4">
        <f>0</f>
        <v>0</v>
      </c>
      <c r="AK78" s="4">
        <f>23.5</f>
        <v>23.5</v>
      </c>
      <c r="AL78" s="4">
        <f>0</f>
        <v>0</v>
      </c>
      <c r="AM78" s="4">
        <f>23.5</f>
        <v>23.5</v>
      </c>
    </row>
    <row r="79" spans="1:39" x14ac:dyDescent="0.2">
      <c r="A79" s="2" t="s">
        <v>70</v>
      </c>
      <c r="B79" s="3"/>
      <c r="C79" s="4">
        <f>44.9</f>
        <v>44.9</v>
      </c>
      <c r="D79" s="4">
        <f>126.37</f>
        <v>126.37</v>
      </c>
      <c r="E79" s="3"/>
      <c r="F79" s="4">
        <f>44.9</f>
        <v>44.9</v>
      </c>
      <c r="G79" s="4">
        <f>126.37</f>
        <v>126.37</v>
      </c>
      <c r="H79" s="3"/>
      <c r="I79" s="4">
        <f>44.9</f>
        <v>44.9</v>
      </c>
      <c r="J79" s="4">
        <f>126.37</f>
        <v>126.37</v>
      </c>
      <c r="K79" s="3"/>
      <c r="L79" s="4">
        <f>44.9</f>
        <v>44.9</v>
      </c>
      <c r="M79" s="4">
        <f>126.37</f>
        <v>126.37</v>
      </c>
      <c r="N79" s="3"/>
      <c r="O79" s="4">
        <f>44.9</f>
        <v>44.9</v>
      </c>
      <c r="P79" s="4">
        <f>126.37</f>
        <v>126.37</v>
      </c>
      <c r="Q79" s="3"/>
      <c r="R79" s="4">
        <f>44.9</f>
        <v>44.9</v>
      </c>
      <c r="S79" s="4">
        <f>126.37</f>
        <v>126.37</v>
      </c>
      <c r="T79" s="3"/>
      <c r="U79" s="4">
        <f>44.9</f>
        <v>44.9</v>
      </c>
      <c r="V79" s="4">
        <f>126.37</f>
        <v>126.37</v>
      </c>
      <c r="W79" s="3"/>
      <c r="X79" s="4">
        <f>44.9</f>
        <v>44.9</v>
      </c>
      <c r="Y79" s="4">
        <f>126.37</f>
        <v>126.37</v>
      </c>
      <c r="Z79" s="3"/>
      <c r="AA79" s="4">
        <f>44.9</f>
        <v>44.9</v>
      </c>
      <c r="AB79" s="4">
        <f>126.37</f>
        <v>126.37</v>
      </c>
      <c r="AC79" s="3"/>
      <c r="AD79" s="4">
        <f>44.9</f>
        <v>44.9</v>
      </c>
      <c r="AE79" s="4">
        <f>126.37</f>
        <v>126.37</v>
      </c>
      <c r="AF79" s="3"/>
      <c r="AG79" s="4">
        <f>44.9</f>
        <v>44.9</v>
      </c>
      <c r="AH79" s="4">
        <f>126.37</f>
        <v>126.37</v>
      </c>
      <c r="AI79" s="3"/>
      <c r="AJ79" s="4">
        <f>44.9</f>
        <v>44.9</v>
      </c>
      <c r="AK79" s="4">
        <f>126.37</f>
        <v>126.37</v>
      </c>
      <c r="AL79" s="4">
        <f>44.9</f>
        <v>44.9</v>
      </c>
      <c r="AM79" s="4">
        <f>126.37</f>
        <v>126.37</v>
      </c>
    </row>
    <row r="80" spans="1:39" x14ac:dyDescent="0.2">
      <c r="A80" s="2" t="s">
        <v>71</v>
      </c>
      <c r="B80" s="3"/>
      <c r="C80" s="4">
        <f>15.92</f>
        <v>15.92</v>
      </c>
      <c r="D80" s="4">
        <f>189.92</f>
        <v>189.92</v>
      </c>
      <c r="E80" s="3"/>
      <c r="F80" s="4">
        <f>15.92</f>
        <v>15.92</v>
      </c>
      <c r="G80" s="4">
        <f>189.92</f>
        <v>189.92</v>
      </c>
      <c r="H80" s="3"/>
      <c r="I80" s="4">
        <f>15.92</f>
        <v>15.92</v>
      </c>
      <c r="J80" s="4">
        <f>189.92</f>
        <v>189.92</v>
      </c>
      <c r="K80" s="3"/>
      <c r="L80" s="4">
        <f>15.92</f>
        <v>15.92</v>
      </c>
      <c r="M80" s="4">
        <f>189.92</f>
        <v>189.92</v>
      </c>
      <c r="N80" s="3"/>
      <c r="O80" s="4">
        <f>15.92</f>
        <v>15.92</v>
      </c>
      <c r="P80" s="4">
        <f>189.92</f>
        <v>189.92</v>
      </c>
      <c r="Q80" s="3"/>
      <c r="R80" s="4">
        <f>15.92</f>
        <v>15.92</v>
      </c>
      <c r="S80" s="4">
        <f>189.92</f>
        <v>189.92</v>
      </c>
      <c r="T80" s="3"/>
      <c r="U80" s="4">
        <f>15.92</f>
        <v>15.92</v>
      </c>
      <c r="V80" s="4">
        <f>189.92</f>
        <v>189.92</v>
      </c>
      <c r="W80" s="3"/>
      <c r="X80" s="4">
        <f>15.92</f>
        <v>15.92</v>
      </c>
      <c r="Y80" s="4">
        <f>189.92</f>
        <v>189.92</v>
      </c>
      <c r="Z80" s="3"/>
      <c r="AA80" s="4">
        <f>15.92</f>
        <v>15.92</v>
      </c>
      <c r="AB80" s="4">
        <f>189.92</f>
        <v>189.92</v>
      </c>
      <c r="AC80" s="3"/>
      <c r="AD80" s="4">
        <f>15.92</f>
        <v>15.92</v>
      </c>
      <c r="AE80" s="4">
        <f>189.92</f>
        <v>189.92</v>
      </c>
      <c r="AF80" s="3"/>
      <c r="AG80" s="4">
        <f>15.92</f>
        <v>15.92</v>
      </c>
      <c r="AH80" s="4">
        <f>189.92</f>
        <v>189.92</v>
      </c>
      <c r="AI80" s="3"/>
      <c r="AJ80" s="4">
        <f>15.92</f>
        <v>15.92</v>
      </c>
      <c r="AK80" s="4">
        <f>189.92</f>
        <v>189.92</v>
      </c>
      <c r="AL80" s="4">
        <f>15.92</f>
        <v>15.92</v>
      </c>
      <c r="AM80" s="4">
        <f>189.92</f>
        <v>189.92</v>
      </c>
    </row>
    <row r="81" spans="1:39" x14ac:dyDescent="0.2">
      <c r="A81" s="2" t="s">
        <v>72</v>
      </c>
      <c r="B81" s="3"/>
      <c r="C81" s="4">
        <f>469.26</f>
        <v>469.26</v>
      </c>
      <c r="D81" s="4">
        <f>287.03</f>
        <v>287.02999999999997</v>
      </c>
      <c r="E81" s="3"/>
      <c r="F81" s="4">
        <f>469.26</f>
        <v>469.26</v>
      </c>
      <c r="G81" s="4">
        <f>287.03</f>
        <v>287.02999999999997</v>
      </c>
      <c r="H81" s="3"/>
      <c r="I81" s="4">
        <f>469.26</f>
        <v>469.26</v>
      </c>
      <c r="J81" s="4">
        <f>287.03</f>
        <v>287.02999999999997</v>
      </c>
      <c r="K81" s="3"/>
      <c r="L81" s="4">
        <f>469.26</f>
        <v>469.26</v>
      </c>
      <c r="M81" s="4">
        <f>287.03</f>
        <v>287.02999999999997</v>
      </c>
      <c r="N81" s="3"/>
      <c r="O81" s="4">
        <f>469.26</f>
        <v>469.26</v>
      </c>
      <c r="P81" s="4">
        <f>287.03</f>
        <v>287.02999999999997</v>
      </c>
      <c r="Q81" s="3"/>
      <c r="R81" s="4">
        <f>469.26</f>
        <v>469.26</v>
      </c>
      <c r="S81" s="4">
        <f>287.03</f>
        <v>287.02999999999997</v>
      </c>
      <c r="T81" s="3"/>
      <c r="U81" s="4">
        <f>469.26</f>
        <v>469.26</v>
      </c>
      <c r="V81" s="4">
        <f>287.03</f>
        <v>287.02999999999997</v>
      </c>
      <c r="W81" s="3"/>
      <c r="X81" s="4">
        <f>469.26</f>
        <v>469.26</v>
      </c>
      <c r="Y81" s="4">
        <f>287.03</f>
        <v>287.02999999999997</v>
      </c>
      <c r="Z81" s="3"/>
      <c r="AA81" s="4">
        <f>469.26</f>
        <v>469.26</v>
      </c>
      <c r="AB81" s="4">
        <f>287.03</f>
        <v>287.02999999999997</v>
      </c>
      <c r="AC81" s="3"/>
      <c r="AD81" s="4">
        <f>469.26</f>
        <v>469.26</v>
      </c>
      <c r="AE81" s="4">
        <f>287.03</f>
        <v>287.02999999999997</v>
      </c>
      <c r="AF81" s="3"/>
      <c r="AG81" s="4">
        <f>469.26</f>
        <v>469.26</v>
      </c>
      <c r="AH81" s="4">
        <f>287.03</f>
        <v>287.02999999999997</v>
      </c>
      <c r="AI81" s="3"/>
      <c r="AJ81" s="4">
        <f>469.26</f>
        <v>469.26</v>
      </c>
      <c r="AK81" s="4">
        <f>287.03</f>
        <v>287.02999999999997</v>
      </c>
      <c r="AL81" s="4">
        <f>469.26</f>
        <v>469.26</v>
      </c>
      <c r="AM81" s="4">
        <f>287.03</f>
        <v>287.02999999999997</v>
      </c>
    </row>
    <row r="82" spans="1:39" x14ac:dyDescent="0.2">
      <c r="A82" s="2" t="s">
        <v>73</v>
      </c>
      <c r="B82" s="3"/>
      <c r="C82" s="4">
        <f>0</f>
        <v>0</v>
      </c>
      <c r="D82" s="4">
        <f>0</f>
        <v>0</v>
      </c>
      <c r="E82" s="3"/>
      <c r="F82" s="4">
        <f>0</f>
        <v>0</v>
      </c>
      <c r="G82" s="4">
        <f>0</f>
        <v>0</v>
      </c>
      <c r="H82" s="3"/>
      <c r="I82" s="4">
        <f>0</f>
        <v>0</v>
      </c>
      <c r="J82" s="4">
        <f>0</f>
        <v>0</v>
      </c>
      <c r="K82" s="3"/>
      <c r="L82" s="4">
        <f>0</f>
        <v>0</v>
      </c>
      <c r="M82" s="4">
        <f>0</f>
        <v>0</v>
      </c>
      <c r="N82" s="3"/>
      <c r="O82" s="4">
        <f>0</f>
        <v>0</v>
      </c>
      <c r="P82" s="4">
        <f>0</f>
        <v>0</v>
      </c>
      <c r="Q82" s="3"/>
      <c r="R82" s="4">
        <f>0</f>
        <v>0</v>
      </c>
      <c r="S82" s="4">
        <f>0</f>
        <v>0</v>
      </c>
      <c r="T82" s="3"/>
      <c r="U82" s="4">
        <f>0</f>
        <v>0</v>
      </c>
      <c r="V82" s="4">
        <f>0</f>
        <v>0</v>
      </c>
      <c r="W82" s="3"/>
      <c r="X82" s="4">
        <f>0</f>
        <v>0</v>
      </c>
      <c r="Y82" s="4">
        <f>0</f>
        <v>0</v>
      </c>
      <c r="Z82" s="3"/>
      <c r="AA82" s="4">
        <f>0</f>
        <v>0</v>
      </c>
      <c r="AB82" s="4">
        <f>0</f>
        <v>0</v>
      </c>
      <c r="AC82" s="3"/>
      <c r="AD82" s="4">
        <f>0</f>
        <v>0</v>
      </c>
      <c r="AE82" s="4">
        <f>0</f>
        <v>0</v>
      </c>
      <c r="AF82" s="3"/>
      <c r="AG82" s="4">
        <f>0</f>
        <v>0</v>
      </c>
      <c r="AH82" s="4">
        <f>0</f>
        <v>0</v>
      </c>
      <c r="AI82" s="3"/>
      <c r="AJ82" s="4">
        <f>0</f>
        <v>0</v>
      </c>
      <c r="AK82" s="4">
        <f>0</f>
        <v>0</v>
      </c>
      <c r="AL82" s="4">
        <f>0</f>
        <v>0</v>
      </c>
      <c r="AM82" s="4">
        <f>0</f>
        <v>0</v>
      </c>
    </row>
    <row r="83" spans="1:39" x14ac:dyDescent="0.2">
      <c r="A83" s="2" t="s">
        <v>74</v>
      </c>
      <c r="B83" s="5">
        <f>(((((((((B73)+(B74))+(B75))+(B76))+(B77))+(B78))+(B79))+(B80))+(B81))+(B82)</f>
        <v>1781.5900000000001</v>
      </c>
      <c r="C83" s="5">
        <f>(((((((((C73)+(C74))+(C75))+(C76))+(C77))+(C78))+(C79))+(C80))+(C81))+(C82)</f>
        <v>1611.66</v>
      </c>
      <c r="D83" s="5">
        <f>(((((((((D73)+(D74))+(D75))+(D76))+(D77))+(D78))+(D79))+(D80))+(D81))+(D82)</f>
        <v>-414.36000000000013</v>
      </c>
      <c r="E83" s="5">
        <f>(((((((((E73)+(E74))+(E75))+(E76))+(E77))+(E78))+(E79))+(E80))+(E81))+(E82)</f>
        <v>1781.5900000000001</v>
      </c>
      <c r="F83" s="5">
        <f>(((((((((F73)+(F74))+(F75))+(F76))+(F77))+(F78))+(F79))+(F80))+(F81))+(F82)</f>
        <v>1611.66</v>
      </c>
      <c r="G83" s="5">
        <f>(((((((((G73)+(G74))+(G75))+(G76))+(G77))+(G78))+(G79))+(G80))+(G81))+(G82)</f>
        <v>-414.36000000000013</v>
      </c>
      <c r="H83" s="5">
        <f>(((((((((H73)+(H74))+(H75))+(H76))+(H77))+(H78))+(H79))+(H80))+(H81))+(H82)</f>
        <v>1781.5900000000001</v>
      </c>
      <c r="I83" s="5">
        <f>(((((((((I73)+(I74))+(I75))+(I76))+(I77))+(I78))+(I79))+(I80))+(I81))+(I82)</f>
        <v>1611.66</v>
      </c>
      <c r="J83" s="5">
        <f>(((((((((J73)+(J74))+(J75))+(J76))+(J77))+(J78))+(J79))+(J80))+(J81))+(J82)</f>
        <v>-414.36000000000013</v>
      </c>
      <c r="K83" s="5">
        <f>(((((((((K73)+(K74))+(K75))+(K76))+(K77))+(K78))+(K79))+(K80))+(K81))+(K82)</f>
        <v>1781.5900000000001</v>
      </c>
      <c r="L83" s="5">
        <f>(((((((((L73)+(L74))+(L75))+(L76))+(L77))+(L78))+(L79))+(L80))+(L81))+(L82)</f>
        <v>1611.66</v>
      </c>
      <c r="M83" s="5">
        <f>(((((((((M73)+(M74))+(M75))+(M76))+(M77))+(M78))+(M79))+(M80))+(M81))+(M82)</f>
        <v>-414.36000000000013</v>
      </c>
      <c r="N83" s="5">
        <f>(((((((((N73)+(N74))+(N75))+(N76))+(N77))+(N78))+(N79))+(N80))+(N81))+(N82)</f>
        <v>1781.5900000000001</v>
      </c>
      <c r="O83" s="5">
        <f>(((((((((O73)+(O74))+(O75))+(O76))+(O77))+(O78))+(O79))+(O80))+(O81))+(O82)</f>
        <v>1611.66</v>
      </c>
      <c r="P83" s="5">
        <f>(((((((((P73)+(P74))+(P75))+(P76))+(P77))+(P78))+(P79))+(P80))+(P81))+(P82)</f>
        <v>-414.36000000000013</v>
      </c>
      <c r="Q83" s="5">
        <f>(((((((((Q73)+(Q74))+(Q75))+(Q76))+(Q77))+(Q78))+(Q79))+(Q80))+(Q81))+(Q82)</f>
        <v>1781.5900000000001</v>
      </c>
      <c r="R83" s="5">
        <f>(((((((((R73)+(R74))+(R75))+(R76))+(R77))+(R78))+(R79))+(R80))+(R81))+(R82)</f>
        <v>1611.66</v>
      </c>
      <c r="S83" s="5">
        <f>(((((((((S73)+(S74))+(S75))+(S76))+(S77))+(S78))+(S79))+(S80))+(S81))+(S82)</f>
        <v>-414.36000000000013</v>
      </c>
      <c r="T83" s="5">
        <f>(((((((((T73)+(T74))+(T75))+(T76))+(T77))+(T78))+(T79))+(T80))+(T81))+(T82)</f>
        <v>1781.5900000000001</v>
      </c>
      <c r="U83" s="5">
        <f>(((((((((U73)+(U74))+(U75))+(U76))+(U77))+(U78))+(U79))+(U80))+(U81))+(U82)</f>
        <v>1611.66</v>
      </c>
      <c r="V83" s="5">
        <f>(((((((((V73)+(V74))+(V75))+(V76))+(V77))+(V78))+(V79))+(V80))+(V81))+(V82)</f>
        <v>-414.36000000000013</v>
      </c>
      <c r="W83" s="5">
        <f>(((((((((W73)+(W74))+(W75))+(W76))+(W77))+(W78))+(W79))+(W80))+(W81))+(W82)</f>
        <v>1781.5900000000001</v>
      </c>
      <c r="X83" s="5">
        <f>(((((((((X73)+(X74))+(X75))+(X76))+(X77))+(X78))+(X79))+(X80))+(X81))+(X82)</f>
        <v>1611.66</v>
      </c>
      <c r="Y83" s="5">
        <f>(((((((((Y73)+(Y74))+(Y75))+(Y76))+(Y77))+(Y78))+(Y79))+(Y80))+(Y81))+(Y82)</f>
        <v>-414.36000000000013</v>
      </c>
      <c r="Z83" s="5">
        <f>(((((((((Z73)+(Z74))+(Z75))+(Z76))+(Z77))+(Z78))+(Z79))+(Z80))+(Z81))+(Z82)</f>
        <v>1781.5900000000001</v>
      </c>
      <c r="AA83" s="5">
        <f>(((((((((AA73)+(AA74))+(AA75))+(AA76))+(AA77))+(AA78))+(AA79))+(AA80))+(AA81))+(AA82)</f>
        <v>1611.66</v>
      </c>
      <c r="AB83" s="5">
        <f>(((((((((AB73)+(AB74))+(AB75))+(AB76))+(AB77))+(AB78))+(AB79))+(AB80))+(AB81))+(AB82)</f>
        <v>-414.36000000000013</v>
      </c>
      <c r="AC83" s="5">
        <f>(((((((((AC73)+(AC74))+(AC75))+(AC76))+(AC77))+(AC78))+(AC79))+(AC80))+(AC81))+(AC82)</f>
        <v>1781.5900000000001</v>
      </c>
      <c r="AD83" s="5">
        <f>(((((((((AD73)+(AD74))+(AD75))+(AD76))+(AD77))+(AD78))+(AD79))+(AD80))+(AD81))+(AD82)</f>
        <v>1611.66</v>
      </c>
      <c r="AE83" s="5">
        <f>(((((((((AE73)+(AE74))+(AE75))+(AE76))+(AE77))+(AE78))+(AE79))+(AE80))+(AE81))+(AE82)</f>
        <v>-414.36000000000013</v>
      </c>
      <c r="AF83" s="5">
        <f>(((((((((AF73)+(AF74))+(AF75))+(AF76))+(AF77))+(AF78))+(AF79))+(AF80))+(AF81))+(AF82)</f>
        <v>1781.5900000000001</v>
      </c>
      <c r="AG83" s="5">
        <f>(((((((((AG73)+(AG74))+(AG75))+(AG76))+(AG77))+(AG78))+(AG79))+(AG80))+(AG81))+(AG82)</f>
        <v>1611.66</v>
      </c>
      <c r="AH83" s="5">
        <f>(((((((((AH73)+(AH74))+(AH75))+(AH76))+(AH77))+(AH78))+(AH79))+(AH80))+(AH81))+(AH82)</f>
        <v>-414.36000000000013</v>
      </c>
      <c r="AI83" s="5">
        <f>(((((((((AI73)+(AI74))+(AI75))+(AI76))+(AI77))+(AI78))+(AI79))+(AI80))+(AI81))+(AI82)</f>
        <v>1781.5900000000001</v>
      </c>
      <c r="AJ83" s="5">
        <f>(((((((((AJ73)+(AJ74))+(AJ75))+(AJ76))+(AJ77))+(AJ78))+(AJ79))+(AJ80))+(AJ81))+(AJ82)</f>
        <v>1611.66</v>
      </c>
      <c r="AK83" s="5">
        <f>(((((((((AK73)+(AK74))+(AK75))+(AK76))+(AK77))+(AK78))+(AK79))+(AK80))+(AK81))+(AK82)</f>
        <v>-414.36000000000013</v>
      </c>
      <c r="AL83" s="5">
        <f>(((((((((AL73)+(AL74))+(AL75))+(AL76))+(AL77))+(AL78))+(AL79))+(AL80))+(AL81))+(AL82)</f>
        <v>1611.66</v>
      </c>
      <c r="AM83" s="5">
        <f>(((((((((AM73)+(AM74))+(AM75))+(AM76))+(AM77))+(AM78))+(AM79))+(AM80))+(AM81))+(AM82)</f>
        <v>-414.36000000000013</v>
      </c>
    </row>
    <row r="84" spans="1:39" x14ac:dyDescent="0.2">
      <c r="A84" s="2" t="s">
        <v>75</v>
      </c>
      <c r="B84" s="5">
        <f>((B71)+(B72))+(B83)</f>
        <v>3994.54</v>
      </c>
      <c r="C84" s="5">
        <f>((C71)+(C72))+(C83)</f>
        <v>3099.5299999999997</v>
      </c>
      <c r="D84" s="5">
        <f>((D71)+(D72))+(D83)</f>
        <v>-3411.1</v>
      </c>
      <c r="E84" s="5">
        <f>((E71)+(E72))+(E83)</f>
        <v>3994.54</v>
      </c>
      <c r="F84" s="5">
        <f>((F71)+(F72))+(F83)</f>
        <v>3099.5299999999997</v>
      </c>
      <c r="G84" s="5">
        <f>((G71)+(G72))+(G83)</f>
        <v>-3411.1</v>
      </c>
      <c r="H84" s="5">
        <f>((H71)+(H72))+(H83)</f>
        <v>3994.54</v>
      </c>
      <c r="I84" s="5">
        <f>((I71)+(I72))+(I83)</f>
        <v>3099.5299999999997</v>
      </c>
      <c r="J84" s="5">
        <f>((J71)+(J72))+(J83)</f>
        <v>-3411.1</v>
      </c>
      <c r="K84" s="5">
        <f>((K71)+(K72))+(K83)</f>
        <v>3994.54</v>
      </c>
      <c r="L84" s="5">
        <f>((L71)+(L72))+(L83)</f>
        <v>3099.5299999999997</v>
      </c>
      <c r="M84" s="5">
        <f>((M71)+(M72))+(M83)</f>
        <v>-3411.1</v>
      </c>
      <c r="N84" s="5">
        <f>((N71)+(N72))+(N83)</f>
        <v>3994.54</v>
      </c>
      <c r="O84" s="5">
        <f>((O71)+(O72))+(O83)</f>
        <v>3099.5299999999997</v>
      </c>
      <c r="P84" s="5">
        <f>((P71)+(P72))+(P83)</f>
        <v>-3411.1</v>
      </c>
      <c r="Q84" s="5">
        <f>((Q71)+(Q72))+(Q83)</f>
        <v>3994.54</v>
      </c>
      <c r="R84" s="5">
        <f>((R71)+(R72))+(R83)</f>
        <v>3099.5299999999997</v>
      </c>
      <c r="S84" s="5">
        <f>((S71)+(S72))+(S83)</f>
        <v>-3411.1</v>
      </c>
      <c r="T84" s="5">
        <f>((T71)+(T72))+(T83)</f>
        <v>3994.54</v>
      </c>
      <c r="U84" s="5">
        <f>((U71)+(U72))+(U83)</f>
        <v>3099.5299999999997</v>
      </c>
      <c r="V84" s="5">
        <f>((V71)+(V72))+(V83)</f>
        <v>-3411.1</v>
      </c>
      <c r="W84" s="5">
        <f>((W71)+(W72))+(W83)</f>
        <v>3994.54</v>
      </c>
      <c r="X84" s="5">
        <f>((X71)+(X72))+(X83)</f>
        <v>3099.5299999999997</v>
      </c>
      <c r="Y84" s="5">
        <f>((Y71)+(Y72))+(Y83)</f>
        <v>-3411.1</v>
      </c>
      <c r="Z84" s="5">
        <f>((Z71)+(Z72))+(Z83)</f>
        <v>3994.54</v>
      </c>
      <c r="AA84" s="5">
        <f>((AA71)+(AA72))+(AA83)</f>
        <v>3099.5299999999997</v>
      </c>
      <c r="AB84" s="5">
        <f>((AB71)+(AB72))+(AB83)</f>
        <v>-3411.1</v>
      </c>
      <c r="AC84" s="5">
        <f>((AC71)+(AC72))+(AC83)</f>
        <v>3994.54</v>
      </c>
      <c r="AD84" s="5">
        <f>((AD71)+(AD72))+(AD83)</f>
        <v>3099.5299999999997</v>
      </c>
      <c r="AE84" s="5">
        <f>((AE71)+(AE72))+(AE83)</f>
        <v>-3411.1</v>
      </c>
      <c r="AF84" s="5">
        <f>((AF71)+(AF72))+(AF83)</f>
        <v>3994.54</v>
      </c>
      <c r="AG84" s="5">
        <f>((AG71)+(AG72))+(AG83)</f>
        <v>3099.5299999999997</v>
      </c>
      <c r="AH84" s="5">
        <f>((AH71)+(AH72))+(AH83)</f>
        <v>-3411.1</v>
      </c>
      <c r="AI84" s="5">
        <f>((AI71)+(AI72))+(AI83)</f>
        <v>3994.54</v>
      </c>
      <c r="AJ84" s="5">
        <f>((AJ71)+(AJ72))+(AJ83)</f>
        <v>3099.5299999999997</v>
      </c>
      <c r="AK84" s="5">
        <f>((AK71)+(AK72))+(AK83)</f>
        <v>-3411.1</v>
      </c>
      <c r="AL84" s="5">
        <f>((AL71)+(AL72))+(AL83)</f>
        <v>3099.5299999999997</v>
      </c>
      <c r="AM84" s="5">
        <f>((AM71)+(AM72))+(AM83)</f>
        <v>-3411.1</v>
      </c>
    </row>
    <row r="85" spans="1:39" x14ac:dyDescent="0.2">
      <c r="A85" s="2" t="s">
        <v>76</v>
      </c>
      <c r="B85" s="4">
        <f>0</f>
        <v>0</v>
      </c>
      <c r="C85" s="4">
        <f>1814.4</f>
        <v>1814.4</v>
      </c>
      <c r="D85" s="4">
        <f>0</f>
        <v>0</v>
      </c>
      <c r="E85" s="4">
        <f>0</f>
        <v>0</v>
      </c>
      <c r="F85" s="4">
        <f>1814.4</f>
        <v>1814.4</v>
      </c>
      <c r="G85" s="4">
        <f>0</f>
        <v>0</v>
      </c>
      <c r="H85" s="4">
        <f>0</f>
        <v>0</v>
      </c>
      <c r="I85" s="4">
        <f>1814.4</f>
        <v>1814.4</v>
      </c>
      <c r="J85" s="4">
        <f>0</f>
        <v>0</v>
      </c>
      <c r="K85" s="4">
        <f>0</f>
        <v>0</v>
      </c>
      <c r="L85" s="4">
        <f>1814.4</f>
        <v>1814.4</v>
      </c>
      <c r="M85" s="4">
        <f>0</f>
        <v>0</v>
      </c>
      <c r="N85" s="4">
        <f>0</f>
        <v>0</v>
      </c>
      <c r="O85" s="4">
        <f>1814.4</f>
        <v>1814.4</v>
      </c>
      <c r="P85" s="4">
        <f>0</f>
        <v>0</v>
      </c>
      <c r="Q85" s="4">
        <f>0</f>
        <v>0</v>
      </c>
      <c r="R85" s="4">
        <f>1814.4</f>
        <v>1814.4</v>
      </c>
      <c r="S85" s="4">
        <f>0</f>
        <v>0</v>
      </c>
      <c r="T85" s="4">
        <f>0</f>
        <v>0</v>
      </c>
      <c r="U85" s="4">
        <f>1814.4</f>
        <v>1814.4</v>
      </c>
      <c r="V85" s="4">
        <f>0</f>
        <v>0</v>
      </c>
      <c r="W85" s="4">
        <f>0</f>
        <v>0</v>
      </c>
      <c r="X85" s="4">
        <f>1814.4</f>
        <v>1814.4</v>
      </c>
      <c r="Y85" s="4">
        <f>0</f>
        <v>0</v>
      </c>
      <c r="Z85" s="4">
        <f>0</f>
        <v>0</v>
      </c>
      <c r="AA85" s="4">
        <f>1814.4</f>
        <v>1814.4</v>
      </c>
      <c r="AB85" s="4">
        <f>0</f>
        <v>0</v>
      </c>
      <c r="AC85" s="4">
        <f>0</f>
        <v>0</v>
      </c>
      <c r="AD85" s="4">
        <f>1814.4</f>
        <v>1814.4</v>
      </c>
      <c r="AE85" s="4">
        <f>0</f>
        <v>0</v>
      </c>
      <c r="AF85" s="4">
        <f>0</f>
        <v>0</v>
      </c>
      <c r="AG85" s="4">
        <f>1814.4</f>
        <v>1814.4</v>
      </c>
      <c r="AH85" s="4">
        <f>0</f>
        <v>0</v>
      </c>
      <c r="AI85" s="4">
        <f>0</f>
        <v>0</v>
      </c>
      <c r="AJ85" s="4">
        <f>1814.4</f>
        <v>1814.4</v>
      </c>
      <c r="AK85" s="4">
        <f>0</f>
        <v>0</v>
      </c>
      <c r="AL85" s="4">
        <f>1814.4</f>
        <v>1814.4</v>
      </c>
      <c r="AM85" s="4">
        <f>0</f>
        <v>0</v>
      </c>
    </row>
    <row r="86" spans="1:39" x14ac:dyDescent="0.2">
      <c r="A86" s="2" t="s">
        <v>77</v>
      </c>
      <c r="B86" s="3"/>
      <c r="C86" s="4">
        <f>B86</f>
        <v>0</v>
      </c>
      <c r="D86" s="4">
        <f>0</f>
        <v>0</v>
      </c>
      <c r="E86" s="3"/>
      <c r="F86" s="4">
        <f>E86</f>
        <v>0</v>
      </c>
      <c r="G86" s="4">
        <f>0</f>
        <v>0</v>
      </c>
      <c r="H86" s="3"/>
      <c r="I86" s="4">
        <f>H86</f>
        <v>0</v>
      </c>
      <c r="J86" s="4">
        <f>0</f>
        <v>0</v>
      </c>
      <c r="K86" s="3"/>
      <c r="L86" s="4">
        <f>K86</f>
        <v>0</v>
      </c>
      <c r="M86" s="4">
        <f>0</f>
        <v>0</v>
      </c>
      <c r="N86" s="3"/>
      <c r="O86" s="4">
        <f>N86</f>
        <v>0</v>
      </c>
      <c r="P86" s="4">
        <f>0</f>
        <v>0</v>
      </c>
      <c r="Q86" s="3"/>
      <c r="R86" s="4">
        <f>Q86</f>
        <v>0</v>
      </c>
      <c r="S86" s="4">
        <f>0</f>
        <v>0</v>
      </c>
      <c r="T86" s="3"/>
      <c r="U86" s="4">
        <f>T86</f>
        <v>0</v>
      </c>
      <c r="V86" s="4">
        <f>0</f>
        <v>0</v>
      </c>
      <c r="W86" s="3"/>
      <c r="X86" s="4">
        <f>W86</f>
        <v>0</v>
      </c>
      <c r="Y86" s="4">
        <f>0</f>
        <v>0</v>
      </c>
      <c r="Z86" s="3"/>
      <c r="AA86" s="4">
        <f>Z86</f>
        <v>0</v>
      </c>
      <c r="AB86" s="4">
        <f>0</f>
        <v>0</v>
      </c>
      <c r="AC86" s="3"/>
      <c r="AD86" s="4">
        <f>AC86</f>
        <v>0</v>
      </c>
      <c r="AE86" s="4">
        <f>0</f>
        <v>0</v>
      </c>
      <c r="AF86" s="3"/>
      <c r="AG86" s="4">
        <f>AF86</f>
        <v>0</v>
      </c>
      <c r="AH86" s="4">
        <f>0</f>
        <v>0</v>
      </c>
      <c r="AI86" s="3"/>
      <c r="AJ86" s="4">
        <f>AI86</f>
        <v>0</v>
      </c>
      <c r="AK86" s="4">
        <f>0</f>
        <v>0</v>
      </c>
      <c r="AL86" s="4">
        <f>AK86</f>
        <v>0</v>
      </c>
      <c r="AM86" s="4">
        <f>0</f>
        <v>0</v>
      </c>
    </row>
    <row r="87" spans="1:39" x14ac:dyDescent="0.2">
      <c r="A87" s="2" t="s">
        <v>78</v>
      </c>
      <c r="B87" s="5">
        <f>(((B70)+(B84))+(B85))+(B86)</f>
        <v>3994.54</v>
      </c>
      <c r="C87" s="5">
        <f>(((C70)+(C84))+(C85))+(C86)</f>
        <v>4913.93</v>
      </c>
      <c r="D87" s="5">
        <f>(((D70)+(D84))+(D85))+(D86)</f>
        <v>-3411.1</v>
      </c>
      <c r="E87" s="5">
        <f>(((E70)+(E84))+(E85))+(E86)</f>
        <v>3994.54</v>
      </c>
      <c r="F87" s="5">
        <f>(((F70)+(F84))+(F85))+(F86)</f>
        <v>4913.93</v>
      </c>
      <c r="G87" s="5">
        <f>(((G70)+(G84))+(G85))+(G86)</f>
        <v>-3411.1</v>
      </c>
      <c r="H87" s="5">
        <f>(((H70)+(H84))+(H85))+(H86)</f>
        <v>3994.54</v>
      </c>
      <c r="I87" s="5">
        <f>(((I70)+(I84))+(I85))+(I86)</f>
        <v>4913.93</v>
      </c>
      <c r="J87" s="5">
        <f>(((J70)+(J84))+(J85))+(J86)</f>
        <v>-3411.1</v>
      </c>
      <c r="K87" s="5">
        <f>(((K70)+(K84))+(K85))+(K86)</f>
        <v>3994.54</v>
      </c>
      <c r="L87" s="5">
        <f>(((L70)+(L84))+(L85))+(L86)</f>
        <v>4913.93</v>
      </c>
      <c r="M87" s="5">
        <f>(((M70)+(M84))+(M85))+(M86)</f>
        <v>-3411.1</v>
      </c>
      <c r="N87" s="5">
        <f>(((N70)+(N84))+(N85))+(N86)</f>
        <v>3994.54</v>
      </c>
      <c r="O87" s="5">
        <f>(((O70)+(O84))+(O85))+(O86)</f>
        <v>4913.93</v>
      </c>
      <c r="P87" s="5">
        <f>(((P70)+(P84))+(P85))+(P86)</f>
        <v>-3411.1</v>
      </c>
      <c r="Q87" s="5">
        <f>(((Q70)+(Q84))+(Q85))+(Q86)</f>
        <v>3994.54</v>
      </c>
      <c r="R87" s="5">
        <f>(((R70)+(R84))+(R85))+(R86)</f>
        <v>4913.93</v>
      </c>
      <c r="S87" s="5">
        <f>(((S70)+(S84))+(S85))+(S86)</f>
        <v>-3411.1</v>
      </c>
      <c r="T87" s="5">
        <f>(((T70)+(T84))+(T85))+(T86)</f>
        <v>3994.54</v>
      </c>
      <c r="U87" s="5">
        <f>(((U70)+(U84))+(U85))+(U86)</f>
        <v>4913.93</v>
      </c>
      <c r="V87" s="5">
        <f>(((V70)+(V84))+(V85))+(V86)</f>
        <v>-3411.1</v>
      </c>
      <c r="W87" s="5">
        <f>(((W70)+(W84))+(W85))+(W86)</f>
        <v>3994.54</v>
      </c>
      <c r="X87" s="5">
        <f>(((X70)+(X84))+(X85))+(X86)</f>
        <v>4913.93</v>
      </c>
      <c r="Y87" s="5">
        <f>(((Y70)+(Y84))+(Y85))+(Y86)</f>
        <v>-3411.1</v>
      </c>
      <c r="Z87" s="5">
        <f>(((Z70)+(Z84))+(Z85))+(Z86)</f>
        <v>3994.54</v>
      </c>
      <c r="AA87" s="5">
        <f>(((AA70)+(AA84))+(AA85))+(AA86)</f>
        <v>4913.93</v>
      </c>
      <c r="AB87" s="5">
        <f>(((AB70)+(AB84))+(AB85))+(AB86)</f>
        <v>-3411.1</v>
      </c>
      <c r="AC87" s="5">
        <f>(((AC70)+(AC84))+(AC85))+(AC86)</f>
        <v>3994.54</v>
      </c>
      <c r="AD87" s="5">
        <f>(((AD70)+(AD84))+(AD85))+(AD86)</f>
        <v>4913.93</v>
      </c>
      <c r="AE87" s="5">
        <f>(((AE70)+(AE84))+(AE85))+(AE86)</f>
        <v>-3411.1</v>
      </c>
      <c r="AF87" s="5">
        <f>(((AF70)+(AF84))+(AF85))+(AF86)</f>
        <v>3994.54</v>
      </c>
      <c r="AG87" s="5">
        <f>(((AG70)+(AG84))+(AG85))+(AG86)</f>
        <v>4913.93</v>
      </c>
      <c r="AH87" s="5">
        <f>(((AH70)+(AH84))+(AH85))+(AH86)</f>
        <v>-3411.1</v>
      </c>
      <c r="AI87" s="5">
        <f>(((AI70)+(AI84))+(AI85))+(AI86)</f>
        <v>3994.54</v>
      </c>
      <c r="AJ87" s="5">
        <f>(((AJ70)+(AJ84))+(AJ85))+(AJ86)</f>
        <v>4913.93</v>
      </c>
      <c r="AK87" s="5">
        <f>(((AK70)+(AK84))+(AK85))+(AK86)</f>
        <v>-3411.1</v>
      </c>
      <c r="AL87" s="5">
        <f>(((AL70)+(AL84))+(AL85))+(AL86)</f>
        <v>4913.93</v>
      </c>
      <c r="AM87" s="5">
        <f>(((AM70)+(AM84))+(AM85))+(AM86)</f>
        <v>-3411.1</v>
      </c>
    </row>
    <row r="88" spans="1:39" x14ac:dyDescent="0.2">
      <c r="A88" s="2" t="s">
        <v>79</v>
      </c>
      <c r="B88" s="4">
        <f>0</f>
        <v>0</v>
      </c>
      <c r="C88" s="4">
        <f>0</f>
        <v>0</v>
      </c>
      <c r="D88" s="4">
        <f>C88</f>
        <v>0</v>
      </c>
      <c r="E88" s="4">
        <f>0</f>
        <v>0</v>
      </c>
      <c r="F88" s="4">
        <f>0</f>
        <v>0</v>
      </c>
      <c r="G88" s="4">
        <f>F88</f>
        <v>0</v>
      </c>
      <c r="H88" s="4">
        <f>0</f>
        <v>0</v>
      </c>
      <c r="I88" s="4">
        <f>0</f>
        <v>0</v>
      </c>
      <c r="J88" s="4">
        <f>I88</f>
        <v>0</v>
      </c>
      <c r="K88" s="4">
        <f>0</f>
        <v>0</v>
      </c>
      <c r="L88" s="4">
        <f>0</f>
        <v>0</v>
      </c>
      <c r="M88" s="4">
        <f>L88</f>
        <v>0</v>
      </c>
      <c r="N88" s="4">
        <f>0</f>
        <v>0</v>
      </c>
      <c r="O88" s="4">
        <f>0</f>
        <v>0</v>
      </c>
      <c r="P88" s="4">
        <f>O88</f>
        <v>0</v>
      </c>
      <c r="Q88" s="4">
        <f>0</f>
        <v>0</v>
      </c>
      <c r="R88" s="4">
        <f>0</f>
        <v>0</v>
      </c>
      <c r="S88" s="4">
        <f>R88</f>
        <v>0</v>
      </c>
      <c r="T88" s="4">
        <f>0</f>
        <v>0</v>
      </c>
      <c r="U88" s="4">
        <f>0</f>
        <v>0</v>
      </c>
      <c r="V88" s="4">
        <f>U88</f>
        <v>0</v>
      </c>
      <c r="W88" s="4">
        <f>0</f>
        <v>0</v>
      </c>
      <c r="X88" s="4">
        <f>0</f>
        <v>0</v>
      </c>
      <c r="Y88" s="4">
        <f>X88</f>
        <v>0</v>
      </c>
      <c r="Z88" s="4">
        <f>0</f>
        <v>0</v>
      </c>
      <c r="AA88" s="4">
        <f>0</f>
        <v>0</v>
      </c>
      <c r="AB88" s="4">
        <f>AA88</f>
        <v>0</v>
      </c>
      <c r="AC88" s="4">
        <f>0</f>
        <v>0</v>
      </c>
      <c r="AD88" s="4">
        <f>0</f>
        <v>0</v>
      </c>
      <c r="AE88" s="4">
        <f>AD88</f>
        <v>0</v>
      </c>
      <c r="AF88" s="4">
        <f>0</f>
        <v>0</v>
      </c>
      <c r="AG88" s="4">
        <f>0</f>
        <v>0</v>
      </c>
      <c r="AH88" s="4">
        <f>AG88</f>
        <v>0</v>
      </c>
      <c r="AI88" s="4">
        <f>0</f>
        <v>0</v>
      </c>
      <c r="AJ88" s="4">
        <f>0</f>
        <v>0</v>
      </c>
      <c r="AK88" s="4">
        <f>AJ88</f>
        <v>0</v>
      </c>
      <c r="AL88" s="4">
        <f>0</f>
        <v>0</v>
      </c>
      <c r="AM88" s="4">
        <f>AL88</f>
        <v>0</v>
      </c>
    </row>
    <row r="89" spans="1:39" x14ac:dyDescent="0.2">
      <c r="A89" s="2" t="s">
        <v>113</v>
      </c>
      <c r="B89" s="4">
        <f>206684.5</f>
        <v>206684.5</v>
      </c>
      <c r="C89" s="4">
        <f>139868</f>
        <v>139868</v>
      </c>
      <c r="D89" s="4">
        <f>162151.22</f>
        <v>162151.22</v>
      </c>
      <c r="E89" s="4">
        <f>206684.5</f>
        <v>206684.5</v>
      </c>
      <c r="F89" s="4">
        <f>139868</f>
        <v>139868</v>
      </c>
      <c r="G89" s="4">
        <f>162151.22</f>
        <v>162151.22</v>
      </c>
      <c r="H89" s="4">
        <f>206684.5</f>
        <v>206684.5</v>
      </c>
      <c r="I89" s="4">
        <f>139868</f>
        <v>139868</v>
      </c>
      <c r="J89" s="4">
        <f>162151.22</f>
        <v>162151.22</v>
      </c>
      <c r="K89" s="4">
        <f>206684.5</f>
        <v>206684.5</v>
      </c>
      <c r="L89" s="4">
        <f>139868</f>
        <v>139868</v>
      </c>
      <c r="M89" s="4">
        <f>162151.22</f>
        <v>162151.22</v>
      </c>
      <c r="N89" s="4">
        <f>206684.5</f>
        <v>206684.5</v>
      </c>
      <c r="O89" s="4">
        <f>139868</f>
        <v>139868</v>
      </c>
      <c r="P89" s="4">
        <f>162151.22</f>
        <v>162151.22</v>
      </c>
      <c r="Q89" s="4">
        <f>206684.5</f>
        <v>206684.5</v>
      </c>
      <c r="R89" s="4">
        <f>139868</f>
        <v>139868</v>
      </c>
      <c r="S89" s="4">
        <f>162151.22</f>
        <v>162151.22</v>
      </c>
      <c r="T89" s="4">
        <f>206684.5</f>
        <v>206684.5</v>
      </c>
      <c r="U89" s="4">
        <f>139868</f>
        <v>139868</v>
      </c>
      <c r="V89" s="4">
        <f>162151.22</f>
        <v>162151.22</v>
      </c>
      <c r="W89" s="4">
        <f>206684.5</f>
        <v>206684.5</v>
      </c>
      <c r="X89" s="4">
        <f>139868</f>
        <v>139868</v>
      </c>
      <c r="Y89" s="4">
        <f>162151.22</f>
        <v>162151.22</v>
      </c>
      <c r="Z89" s="4">
        <f>206684.5</f>
        <v>206684.5</v>
      </c>
      <c r="AA89" s="4">
        <f>139868</f>
        <v>139868</v>
      </c>
      <c r="AB89" s="4">
        <f>162151.22</f>
        <v>162151.22</v>
      </c>
      <c r="AC89" s="4">
        <f>206684.5</f>
        <v>206684.5</v>
      </c>
      <c r="AD89" s="4">
        <f>139868</f>
        <v>139868</v>
      </c>
      <c r="AE89" s="4">
        <f>162151.22</f>
        <v>162151.22</v>
      </c>
      <c r="AF89" s="4">
        <f>206684.5</f>
        <v>206684.5</v>
      </c>
      <c r="AG89" s="4">
        <f>139868</f>
        <v>139868</v>
      </c>
      <c r="AH89" s="4">
        <f>162151.22</f>
        <v>162151.22</v>
      </c>
      <c r="AI89" s="4">
        <f>206684.5</f>
        <v>206684.5</v>
      </c>
      <c r="AJ89" s="4">
        <f>139868</f>
        <v>139868</v>
      </c>
      <c r="AK89" s="4">
        <f>162151.22</f>
        <v>162151.22</v>
      </c>
      <c r="AL89" s="4">
        <f>139868</f>
        <v>139868</v>
      </c>
      <c r="AM89" s="4">
        <f>162151.22</f>
        <v>162151.22</v>
      </c>
    </row>
    <row r="90" spans="1:39" x14ac:dyDescent="0.2">
      <c r="A90" s="2" t="s">
        <v>114</v>
      </c>
      <c r="B90" s="3"/>
      <c r="C90" s="4">
        <f>257251.28</f>
        <v>257251.28</v>
      </c>
      <c r="D90" s="4">
        <f>514722.41</f>
        <v>514722.41</v>
      </c>
      <c r="E90" s="3"/>
      <c r="F90" s="4">
        <f>257251.28</f>
        <v>257251.28</v>
      </c>
      <c r="G90" s="4">
        <f>514722.41</f>
        <v>514722.41</v>
      </c>
      <c r="H90" s="3"/>
      <c r="I90" s="4">
        <f>257251.28</f>
        <v>257251.28</v>
      </c>
      <c r="J90" s="4">
        <f>514722.41</f>
        <v>514722.41</v>
      </c>
      <c r="K90" s="3"/>
      <c r="L90" s="4">
        <f>257251.28</f>
        <v>257251.28</v>
      </c>
      <c r="M90" s="4">
        <f>514722.41</f>
        <v>514722.41</v>
      </c>
      <c r="N90" s="3"/>
      <c r="O90" s="4">
        <f>257251.28</f>
        <v>257251.28</v>
      </c>
      <c r="P90" s="4">
        <f>514722.41</f>
        <v>514722.41</v>
      </c>
      <c r="Q90" s="3"/>
      <c r="R90" s="4">
        <f>257251.28</f>
        <v>257251.28</v>
      </c>
      <c r="S90" s="4">
        <f>514722.41</f>
        <v>514722.41</v>
      </c>
      <c r="T90" s="3"/>
      <c r="U90" s="4">
        <f>257251.28</f>
        <v>257251.28</v>
      </c>
      <c r="V90" s="4">
        <f>514722.41</f>
        <v>514722.41</v>
      </c>
      <c r="W90" s="3"/>
      <c r="X90" s="4">
        <f>257251.28</f>
        <v>257251.28</v>
      </c>
      <c r="Y90" s="4">
        <f>514722.41</f>
        <v>514722.41</v>
      </c>
      <c r="Z90" s="3"/>
      <c r="AA90" s="4">
        <f>257251.28</f>
        <v>257251.28</v>
      </c>
      <c r="AB90" s="4">
        <f>514722.41</f>
        <v>514722.41</v>
      </c>
      <c r="AC90" s="3"/>
      <c r="AD90" s="4">
        <f>257251.28</f>
        <v>257251.28</v>
      </c>
      <c r="AE90" s="4">
        <f>514722.41</f>
        <v>514722.41</v>
      </c>
      <c r="AF90" s="3"/>
      <c r="AG90" s="4">
        <f>257251.28</f>
        <v>257251.28</v>
      </c>
      <c r="AH90" s="4">
        <f>514722.41</f>
        <v>514722.41</v>
      </c>
      <c r="AI90" s="3"/>
      <c r="AJ90" s="4">
        <f>257251.28</f>
        <v>257251.28</v>
      </c>
      <c r="AK90" s="4">
        <f>514722.41</f>
        <v>514722.41</v>
      </c>
      <c r="AL90" s="4">
        <f>257251.28</f>
        <v>257251.28</v>
      </c>
      <c r="AM90" s="4">
        <f>514722.41</f>
        <v>514722.41</v>
      </c>
    </row>
    <row r="91" spans="1:39" x14ac:dyDescent="0.2">
      <c r="A91" s="2" t="s">
        <v>115</v>
      </c>
      <c r="B91" s="3"/>
      <c r="C91" s="4">
        <f>2000</f>
        <v>2000</v>
      </c>
      <c r="D91" s="4">
        <f>900</f>
        <v>900</v>
      </c>
      <c r="E91" s="3"/>
      <c r="F91" s="4">
        <f>2000</f>
        <v>2000</v>
      </c>
      <c r="G91" s="4">
        <f>900</f>
        <v>900</v>
      </c>
      <c r="H91" s="3"/>
      <c r="I91" s="4">
        <f>2000</f>
        <v>2000</v>
      </c>
      <c r="J91" s="4">
        <f>900</f>
        <v>900</v>
      </c>
      <c r="K91" s="3"/>
      <c r="L91" s="4">
        <f>2000</f>
        <v>2000</v>
      </c>
      <c r="M91" s="4">
        <f>900</f>
        <v>900</v>
      </c>
      <c r="N91" s="3"/>
      <c r="O91" s="4">
        <f>2000</f>
        <v>2000</v>
      </c>
      <c r="P91" s="4">
        <f>900</f>
        <v>900</v>
      </c>
      <c r="Q91" s="3"/>
      <c r="R91" s="4">
        <f>2000</f>
        <v>2000</v>
      </c>
      <c r="S91" s="4">
        <f>900</f>
        <v>900</v>
      </c>
      <c r="T91" s="3"/>
      <c r="U91" s="4">
        <f>2000</f>
        <v>2000</v>
      </c>
      <c r="V91" s="4">
        <f>900</f>
        <v>900</v>
      </c>
      <c r="W91" s="3"/>
      <c r="X91" s="4">
        <f>2000</f>
        <v>2000</v>
      </c>
      <c r="Y91" s="4">
        <f>900</f>
        <v>900</v>
      </c>
      <c r="Z91" s="3"/>
      <c r="AA91" s="4">
        <f>2000</f>
        <v>2000</v>
      </c>
      <c r="AB91" s="4">
        <f>900</f>
        <v>900</v>
      </c>
      <c r="AC91" s="3"/>
      <c r="AD91" s="4">
        <f>2000</f>
        <v>2000</v>
      </c>
      <c r="AE91" s="4">
        <f>900</f>
        <v>900</v>
      </c>
      <c r="AF91" s="3"/>
      <c r="AG91" s="4">
        <f>2000</f>
        <v>2000</v>
      </c>
      <c r="AH91" s="4">
        <f>900</f>
        <v>900</v>
      </c>
      <c r="AI91" s="3"/>
      <c r="AJ91" s="4">
        <f>2000</f>
        <v>2000</v>
      </c>
      <c r="AK91" s="4">
        <f>900</f>
        <v>900</v>
      </c>
      <c r="AL91" s="4">
        <f>2000</f>
        <v>2000</v>
      </c>
      <c r="AM91" s="4">
        <f>900</f>
        <v>900</v>
      </c>
    </row>
    <row r="92" spans="1:39" x14ac:dyDescent="0.2">
      <c r="A92" s="2" t="s">
        <v>116</v>
      </c>
      <c r="B92" s="3"/>
      <c r="C92" s="4">
        <f>9567.16</f>
        <v>9567.16</v>
      </c>
      <c r="D92" s="4">
        <f>10471.02</f>
        <v>10471.02</v>
      </c>
      <c r="E92" s="3"/>
      <c r="F92" s="4">
        <f>9567.16</f>
        <v>9567.16</v>
      </c>
      <c r="G92" s="4">
        <f>10471.02</f>
        <v>10471.02</v>
      </c>
      <c r="H92" s="3"/>
      <c r="I92" s="4">
        <f>9567.16</f>
        <v>9567.16</v>
      </c>
      <c r="J92" s="4">
        <f>10471.02</f>
        <v>10471.02</v>
      </c>
      <c r="K92" s="3"/>
      <c r="L92" s="4">
        <f>9567.16</f>
        <v>9567.16</v>
      </c>
      <c r="M92" s="4">
        <f>10471.02</f>
        <v>10471.02</v>
      </c>
      <c r="N92" s="3"/>
      <c r="O92" s="4">
        <f>9567.16</f>
        <v>9567.16</v>
      </c>
      <c r="P92" s="4">
        <f>10471.02</f>
        <v>10471.02</v>
      </c>
      <c r="Q92" s="3"/>
      <c r="R92" s="4">
        <f>9567.16</f>
        <v>9567.16</v>
      </c>
      <c r="S92" s="4">
        <f>10471.02</f>
        <v>10471.02</v>
      </c>
      <c r="T92" s="3"/>
      <c r="U92" s="4">
        <f>9567.16</f>
        <v>9567.16</v>
      </c>
      <c r="V92" s="4">
        <f>10471.02</f>
        <v>10471.02</v>
      </c>
      <c r="W92" s="3"/>
      <c r="X92" s="4">
        <f>9567.16</f>
        <v>9567.16</v>
      </c>
      <c r="Y92" s="4">
        <f>10471.02</f>
        <v>10471.02</v>
      </c>
      <c r="Z92" s="3"/>
      <c r="AA92" s="4">
        <f>9567.16</f>
        <v>9567.16</v>
      </c>
      <c r="AB92" s="4">
        <f>10471.02</f>
        <v>10471.02</v>
      </c>
      <c r="AC92" s="3"/>
      <c r="AD92" s="4">
        <f>9567.16</f>
        <v>9567.16</v>
      </c>
      <c r="AE92" s="4">
        <f>10471.02</f>
        <v>10471.02</v>
      </c>
      <c r="AF92" s="3"/>
      <c r="AG92" s="4">
        <f>9567.16</f>
        <v>9567.16</v>
      </c>
      <c r="AH92" s="4">
        <f>10471.02</f>
        <v>10471.02</v>
      </c>
      <c r="AI92" s="3"/>
      <c r="AJ92" s="4">
        <f>9567.16</f>
        <v>9567.16</v>
      </c>
      <c r="AK92" s="4">
        <f>10471.02</f>
        <v>10471.02</v>
      </c>
      <c r="AL92" s="4">
        <f>9567.16</f>
        <v>9567.16</v>
      </c>
      <c r="AM92" s="4">
        <f>10471.02</f>
        <v>10471.02</v>
      </c>
    </row>
    <row r="93" spans="1:39" x14ac:dyDescent="0.2">
      <c r="A93" s="2" t="s">
        <v>80</v>
      </c>
      <c r="B93" s="3"/>
      <c r="C93" s="4">
        <f>B93</f>
        <v>0</v>
      </c>
      <c r="D93" s="4">
        <f>0</f>
        <v>0</v>
      </c>
      <c r="E93" s="3"/>
      <c r="F93" s="4">
        <f>E93</f>
        <v>0</v>
      </c>
      <c r="G93" s="4">
        <f>0</f>
        <v>0</v>
      </c>
      <c r="H93" s="3"/>
      <c r="I93" s="4">
        <f>H93</f>
        <v>0</v>
      </c>
      <c r="J93" s="4">
        <f>0</f>
        <v>0</v>
      </c>
      <c r="K93" s="3"/>
      <c r="L93" s="4">
        <f>K93</f>
        <v>0</v>
      </c>
      <c r="M93" s="4">
        <f>0</f>
        <v>0</v>
      </c>
      <c r="N93" s="3"/>
      <c r="O93" s="4">
        <f>N93</f>
        <v>0</v>
      </c>
      <c r="P93" s="4">
        <f>0</f>
        <v>0</v>
      </c>
      <c r="Q93" s="3"/>
      <c r="R93" s="4">
        <f>Q93</f>
        <v>0</v>
      </c>
      <c r="S93" s="4">
        <f>0</f>
        <v>0</v>
      </c>
      <c r="T93" s="3"/>
      <c r="U93" s="4">
        <f>T93</f>
        <v>0</v>
      </c>
      <c r="V93" s="4">
        <f>0</f>
        <v>0</v>
      </c>
      <c r="W93" s="3"/>
      <c r="X93" s="4">
        <f>W93</f>
        <v>0</v>
      </c>
      <c r="Y93" s="4">
        <f>0</f>
        <v>0</v>
      </c>
      <c r="Z93" s="3"/>
      <c r="AA93" s="4">
        <f>Z93</f>
        <v>0</v>
      </c>
      <c r="AB93" s="4">
        <f>0</f>
        <v>0</v>
      </c>
      <c r="AC93" s="3"/>
      <c r="AD93" s="4">
        <f>AC93</f>
        <v>0</v>
      </c>
      <c r="AE93" s="4">
        <f>0</f>
        <v>0</v>
      </c>
      <c r="AF93" s="3"/>
      <c r="AG93" s="4">
        <f>AF93</f>
        <v>0</v>
      </c>
      <c r="AH93" s="4">
        <f>0</f>
        <v>0</v>
      </c>
      <c r="AI93" s="3"/>
      <c r="AJ93" s="4">
        <f>AI93</f>
        <v>0</v>
      </c>
      <c r="AK93" s="4">
        <f>0</f>
        <v>0</v>
      </c>
      <c r="AL93" s="4">
        <f>AK93</f>
        <v>0</v>
      </c>
      <c r="AM93" s="4">
        <f>0</f>
        <v>0</v>
      </c>
    </row>
    <row r="94" spans="1:39" x14ac:dyDescent="0.2">
      <c r="A94" s="2" t="s">
        <v>81</v>
      </c>
      <c r="B94" s="3"/>
      <c r="C94" s="4">
        <f>B94</f>
        <v>0</v>
      </c>
      <c r="D94" s="4">
        <f>0</f>
        <v>0</v>
      </c>
      <c r="E94" s="3"/>
      <c r="F94" s="4">
        <f>E94</f>
        <v>0</v>
      </c>
      <c r="G94" s="4">
        <f>0</f>
        <v>0</v>
      </c>
      <c r="H94" s="3"/>
      <c r="I94" s="4">
        <f>H94</f>
        <v>0</v>
      </c>
      <c r="J94" s="4">
        <f>0</f>
        <v>0</v>
      </c>
      <c r="K94" s="3"/>
      <c r="L94" s="4">
        <f>K94</f>
        <v>0</v>
      </c>
      <c r="M94" s="4">
        <f>0</f>
        <v>0</v>
      </c>
      <c r="N94" s="3"/>
      <c r="O94" s="4">
        <f>N94</f>
        <v>0</v>
      </c>
      <c r="P94" s="4">
        <f>0</f>
        <v>0</v>
      </c>
      <c r="Q94" s="3"/>
      <c r="R94" s="4">
        <f>Q94</f>
        <v>0</v>
      </c>
      <c r="S94" s="4">
        <f>0</f>
        <v>0</v>
      </c>
      <c r="T94" s="3"/>
      <c r="U94" s="4">
        <f>T94</f>
        <v>0</v>
      </c>
      <c r="V94" s="4">
        <f>0</f>
        <v>0</v>
      </c>
      <c r="W94" s="3"/>
      <c r="X94" s="4">
        <f>W94</f>
        <v>0</v>
      </c>
      <c r="Y94" s="4">
        <f>0</f>
        <v>0</v>
      </c>
      <c r="Z94" s="3"/>
      <c r="AA94" s="4">
        <f>Z94</f>
        <v>0</v>
      </c>
      <c r="AB94" s="4">
        <f>0</f>
        <v>0</v>
      </c>
      <c r="AC94" s="3"/>
      <c r="AD94" s="4">
        <f>AC94</f>
        <v>0</v>
      </c>
      <c r="AE94" s="4">
        <f>0</f>
        <v>0</v>
      </c>
      <c r="AF94" s="3"/>
      <c r="AG94" s="4">
        <f>AF94</f>
        <v>0</v>
      </c>
      <c r="AH94" s="4">
        <f>0</f>
        <v>0</v>
      </c>
      <c r="AI94" s="3"/>
      <c r="AJ94" s="4">
        <f>AI94</f>
        <v>0</v>
      </c>
      <c r="AK94" s="4">
        <f>0</f>
        <v>0</v>
      </c>
      <c r="AL94" s="4">
        <f>AK94</f>
        <v>0</v>
      </c>
      <c r="AM94" s="4">
        <f>0</f>
        <v>0</v>
      </c>
    </row>
    <row r="95" spans="1:39" x14ac:dyDescent="0.2">
      <c r="A95" s="2" t="s">
        <v>82</v>
      </c>
      <c r="B95" s="4">
        <f>-0.01</f>
        <v>-0.01</v>
      </c>
      <c r="C95" s="4">
        <f>2097.22</f>
        <v>2097.2199999999998</v>
      </c>
      <c r="D95" s="4">
        <f>13.89</f>
        <v>13.89</v>
      </c>
      <c r="E95" s="4">
        <f>-0.01</f>
        <v>-0.01</v>
      </c>
      <c r="F95" s="4">
        <f>2097.22</f>
        <v>2097.2199999999998</v>
      </c>
      <c r="G95" s="4">
        <f>13.89</f>
        <v>13.89</v>
      </c>
      <c r="H95" s="4">
        <f>-0.01</f>
        <v>-0.01</v>
      </c>
      <c r="I95" s="4">
        <f>2097.22</f>
        <v>2097.2199999999998</v>
      </c>
      <c r="J95" s="4">
        <f>13.89</f>
        <v>13.89</v>
      </c>
      <c r="K95" s="4">
        <f>-0.01</f>
        <v>-0.01</v>
      </c>
      <c r="L95" s="4">
        <f>2097.22</f>
        <v>2097.2199999999998</v>
      </c>
      <c r="M95" s="4">
        <f>13.89</f>
        <v>13.89</v>
      </c>
      <c r="N95" s="4">
        <f>-0.01</f>
        <v>-0.01</v>
      </c>
      <c r="O95" s="4">
        <f>2097.22</f>
        <v>2097.2199999999998</v>
      </c>
      <c r="P95" s="4">
        <f>13.89</f>
        <v>13.89</v>
      </c>
      <c r="Q95" s="4">
        <f>-0.01</f>
        <v>-0.01</v>
      </c>
      <c r="R95" s="4">
        <f>2097.22</f>
        <v>2097.2199999999998</v>
      </c>
      <c r="S95" s="4">
        <f>13.89</f>
        <v>13.89</v>
      </c>
      <c r="T95" s="4">
        <f>-0.01</f>
        <v>-0.01</v>
      </c>
      <c r="U95" s="4">
        <f>2097.22</f>
        <v>2097.2199999999998</v>
      </c>
      <c r="V95" s="4">
        <f>13.89</f>
        <v>13.89</v>
      </c>
      <c r="W95" s="4">
        <f>-0.01</f>
        <v>-0.01</v>
      </c>
      <c r="X95" s="4">
        <f>2097.22</f>
        <v>2097.2199999999998</v>
      </c>
      <c r="Y95" s="4">
        <f>13.89</f>
        <v>13.89</v>
      </c>
      <c r="Z95" s="4">
        <f>-0.01</f>
        <v>-0.01</v>
      </c>
      <c r="AA95" s="4">
        <f>2097.22</f>
        <v>2097.2199999999998</v>
      </c>
      <c r="AB95" s="4">
        <f>13.89</f>
        <v>13.89</v>
      </c>
      <c r="AC95" s="4">
        <f>-0.01</f>
        <v>-0.01</v>
      </c>
      <c r="AD95" s="4">
        <f>2097.22</f>
        <v>2097.2199999999998</v>
      </c>
      <c r="AE95" s="4">
        <f>13.89</f>
        <v>13.89</v>
      </c>
      <c r="AF95" s="4">
        <f>-0.01</f>
        <v>-0.01</v>
      </c>
      <c r="AG95" s="4">
        <f>2097.22</f>
        <v>2097.2199999999998</v>
      </c>
      <c r="AH95" s="4">
        <f>13.89</f>
        <v>13.89</v>
      </c>
      <c r="AI95" s="4">
        <f>-0.01</f>
        <v>-0.01</v>
      </c>
      <c r="AJ95" s="4">
        <f>2097.22</f>
        <v>2097.2199999999998</v>
      </c>
      <c r="AK95" s="4">
        <f>13.89</f>
        <v>13.89</v>
      </c>
      <c r="AL95" s="4">
        <f>2097.22</f>
        <v>2097.2199999999998</v>
      </c>
      <c r="AM95" s="4">
        <f>13.89</f>
        <v>13.89</v>
      </c>
    </row>
    <row r="96" spans="1:39" x14ac:dyDescent="0.2">
      <c r="A96" s="2" t="s">
        <v>83</v>
      </c>
      <c r="B96" s="3"/>
      <c r="C96" s="4">
        <f>B96</f>
        <v>0</v>
      </c>
      <c r="D96" s="4">
        <f>2791.67</f>
        <v>2791.67</v>
      </c>
      <c r="E96" s="3"/>
      <c r="F96" s="4">
        <f>E96</f>
        <v>0</v>
      </c>
      <c r="G96" s="4">
        <f>2791.67</f>
        <v>2791.67</v>
      </c>
      <c r="H96" s="3"/>
      <c r="I96" s="4">
        <f>H96</f>
        <v>0</v>
      </c>
      <c r="J96" s="4">
        <f>2791.67</f>
        <v>2791.67</v>
      </c>
      <c r="K96" s="3"/>
      <c r="L96" s="4">
        <f>K96</f>
        <v>0</v>
      </c>
      <c r="M96" s="4">
        <f>2791.67</f>
        <v>2791.67</v>
      </c>
      <c r="N96" s="3"/>
      <c r="O96" s="4">
        <f>N96</f>
        <v>0</v>
      </c>
      <c r="P96" s="4">
        <f>2791.67</f>
        <v>2791.67</v>
      </c>
      <c r="Q96" s="3"/>
      <c r="R96" s="4">
        <f>Q96</f>
        <v>0</v>
      </c>
      <c r="S96" s="4">
        <f>2791.67</f>
        <v>2791.67</v>
      </c>
      <c r="T96" s="3"/>
      <c r="U96" s="4">
        <f>T96</f>
        <v>0</v>
      </c>
      <c r="V96" s="4">
        <f>2791.67</f>
        <v>2791.67</v>
      </c>
      <c r="W96" s="3"/>
      <c r="X96" s="4">
        <f>W96</f>
        <v>0</v>
      </c>
      <c r="Y96" s="4">
        <f>2791.67</f>
        <v>2791.67</v>
      </c>
      <c r="Z96" s="3"/>
      <c r="AA96" s="4">
        <f>Z96</f>
        <v>0</v>
      </c>
      <c r="AB96" s="4">
        <f>2791.67</f>
        <v>2791.67</v>
      </c>
      <c r="AC96" s="3"/>
      <c r="AD96" s="4">
        <f>AC96</f>
        <v>0</v>
      </c>
      <c r="AE96" s="4">
        <f>2791.67</f>
        <v>2791.67</v>
      </c>
      <c r="AF96" s="3"/>
      <c r="AG96" s="4">
        <f>AF96</f>
        <v>0</v>
      </c>
      <c r="AH96" s="4">
        <f>2791.67</f>
        <v>2791.67</v>
      </c>
      <c r="AI96" s="3"/>
      <c r="AJ96" s="4">
        <f>AI96</f>
        <v>0</v>
      </c>
      <c r="AK96" s="4">
        <f>2791.67</f>
        <v>2791.67</v>
      </c>
      <c r="AL96" s="4">
        <f>AK96</f>
        <v>2791.67</v>
      </c>
      <c r="AM96" s="4">
        <f>2791.67</f>
        <v>2791.67</v>
      </c>
    </row>
    <row r="97" spans="1:39" x14ac:dyDescent="0.2">
      <c r="A97" s="2" t="s">
        <v>84</v>
      </c>
      <c r="B97" s="4">
        <f>0</f>
        <v>0</v>
      </c>
      <c r="C97" s="4">
        <f>0</f>
        <v>0</v>
      </c>
      <c r="D97" s="4">
        <f>C97</f>
        <v>0</v>
      </c>
      <c r="E97" s="4">
        <f>0</f>
        <v>0</v>
      </c>
      <c r="F97" s="4">
        <f>0</f>
        <v>0</v>
      </c>
      <c r="G97" s="4">
        <f>F97</f>
        <v>0</v>
      </c>
      <c r="H97" s="4">
        <f>0</f>
        <v>0</v>
      </c>
      <c r="I97" s="4">
        <f>0</f>
        <v>0</v>
      </c>
      <c r="J97" s="4">
        <f>I97</f>
        <v>0</v>
      </c>
      <c r="K97" s="4">
        <f>0</f>
        <v>0</v>
      </c>
      <c r="L97" s="4">
        <f>0</f>
        <v>0</v>
      </c>
      <c r="M97" s="4">
        <f>L97</f>
        <v>0</v>
      </c>
      <c r="N97" s="4">
        <f>0</f>
        <v>0</v>
      </c>
      <c r="O97" s="4">
        <f>0</f>
        <v>0</v>
      </c>
      <c r="P97" s="4">
        <f>O97</f>
        <v>0</v>
      </c>
      <c r="Q97" s="4">
        <f>0</f>
        <v>0</v>
      </c>
      <c r="R97" s="4">
        <f>0</f>
        <v>0</v>
      </c>
      <c r="S97" s="4">
        <f>R97</f>
        <v>0</v>
      </c>
      <c r="T97" s="4">
        <f>0</f>
        <v>0</v>
      </c>
      <c r="U97" s="4">
        <f>0</f>
        <v>0</v>
      </c>
      <c r="V97" s="4">
        <f>U97</f>
        <v>0</v>
      </c>
      <c r="W97" s="4">
        <f>0</f>
        <v>0</v>
      </c>
      <c r="X97" s="4">
        <f>0</f>
        <v>0</v>
      </c>
      <c r="Y97" s="4">
        <f>X97</f>
        <v>0</v>
      </c>
      <c r="Z97" s="4">
        <f>0</f>
        <v>0</v>
      </c>
      <c r="AA97" s="4">
        <f>0</f>
        <v>0</v>
      </c>
      <c r="AB97" s="4">
        <f>AA97</f>
        <v>0</v>
      </c>
      <c r="AC97" s="4">
        <f>0</f>
        <v>0</v>
      </c>
      <c r="AD97" s="4">
        <f>0</f>
        <v>0</v>
      </c>
      <c r="AE97" s="4">
        <f>AD97</f>
        <v>0</v>
      </c>
      <c r="AF97" s="4">
        <f>0</f>
        <v>0</v>
      </c>
      <c r="AG97" s="4">
        <f>0</f>
        <v>0</v>
      </c>
      <c r="AH97" s="4">
        <f>AG97</f>
        <v>0</v>
      </c>
      <c r="AI97" s="4">
        <f>0</f>
        <v>0</v>
      </c>
      <c r="AJ97" s="4">
        <f>0</f>
        <v>0</v>
      </c>
      <c r="AK97" s="4">
        <f>AJ97</f>
        <v>0</v>
      </c>
      <c r="AL97" s="4">
        <f>0</f>
        <v>0</v>
      </c>
      <c r="AM97" s="4">
        <f>AL97</f>
        <v>0</v>
      </c>
    </row>
    <row r="98" spans="1:39" x14ac:dyDescent="0.2">
      <c r="A98" s="2" t="s">
        <v>85</v>
      </c>
      <c r="B98" s="5">
        <f>(((((((((B88)+(B89))+(B90))+(B91))+(B92))+(B93))+(B94))+(B95))+(B96))+(B97)</f>
        <v>206684.49</v>
      </c>
      <c r="C98" s="5">
        <f>(((((((((C88)+(C89))+(C90))+(C91))+(C92))+(C93))+(C94))+(C95))+(C96))+(C97)</f>
        <v>410783.66</v>
      </c>
      <c r="D98" s="5">
        <f>(((((((((D88)+(D89))+(D90))+(D91))+(D92))+(D93))+(D94))+(D95))+(D96))+(D97)</f>
        <v>691050.21000000008</v>
      </c>
      <c r="E98" s="5">
        <f>(((((((((E88)+(E89))+(E90))+(E91))+(E92))+(E93))+(E94))+(E95))+(E96))+(E97)</f>
        <v>206684.49</v>
      </c>
      <c r="F98" s="5">
        <f>(((((((((F88)+(F89))+(F90))+(F91))+(F92))+(F93))+(F94))+(F95))+(F96))+(F97)</f>
        <v>410783.66</v>
      </c>
      <c r="G98" s="5">
        <f>(((((((((G88)+(G89))+(G90))+(G91))+(G92))+(G93))+(G94))+(G95))+(G96))+(G97)</f>
        <v>691050.21000000008</v>
      </c>
      <c r="H98" s="5">
        <f>(((((((((H88)+(H89))+(H90))+(H91))+(H92))+(H93))+(H94))+(H95))+(H96))+(H97)</f>
        <v>206684.49</v>
      </c>
      <c r="I98" s="5">
        <f>(((((((((I88)+(I89))+(I90))+(I91))+(I92))+(I93))+(I94))+(I95))+(I96))+(I97)</f>
        <v>410783.66</v>
      </c>
      <c r="J98" s="5">
        <f>(((((((((J88)+(J89))+(J90))+(J91))+(J92))+(J93))+(J94))+(J95))+(J96))+(J97)</f>
        <v>691050.21000000008</v>
      </c>
      <c r="K98" s="5">
        <f>(((((((((K88)+(K89))+(K90))+(K91))+(K92))+(K93))+(K94))+(K95))+(K96))+(K97)</f>
        <v>206684.49</v>
      </c>
      <c r="L98" s="5">
        <f>(((((((((L88)+(L89))+(L90))+(L91))+(L92))+(L93))+(L94))+(L95))+(L96))+(L97)</f>
        <v>410783.66</v>
      </c>
      <c r="M98" s="5">
        <f>(((((((((M88)+(M89))+(M90))+(M91))+(M92))+(M93))+(M94))+(M95))+(M96))+(M97)</f>
        <v>691050.21000000008</v>
      </c>
      <c r="N98" s="5">
        <f>(((((((((N88)+(N89))+(N90))+(N91))+(N92))+(N93))+(N94))+(N95))+(N96))+(N97)</f>
        <v>206684.49</v>
      </c>
      <c r="O98" s="5">
        <f>(((((((((O88)+(O89))+(O90))+(O91))+(O92))+(O93))+(O94))+(O95))+(O96))+(O97)</f>
        <v>410783.66</v>
      </c>
      <c r="P98" s="5">
        <f>(((((((((P88)+(P89))+(P90))+(P91))+(P92))+(P93))+(P94))+(P95))+(P96))+(P97)</f>
        <v>691050.21000000008</v>
      </c>
      <c r="Q98" s="5">
        <f>(((((((((Q88)+(Q89))+(Q90))+(Q91))+(Q92))+(Q93))+(Q94))+(Q95))+(Q96))+(Q97)</f>
        <v>206684.49</v>
      </c>
      <c r="R98" s="5">
        <f>(((((((((R88)+(R89))+(R90))+(R91))+(R92))+(R93))+(R94))+(R95))+(R96))+(R97)</f>
        <v>410783.66</v>
      </c>
      <c r="S98" s="5">
        <f>(((((((((S88)+(S89))+(S90))+(S91))+(S92))+(S93))+(S94))+(S95))+(S96))+(S97)</f>
        <v>691050.21000000008</v>
      </c>
      <c r="T98" s="5">
        <f>(((((((((T88)+(T89))+(T90))+(T91))+(T92))+(T93))+(T94))+(T95))+(T96))+(T97)</f>
        <v>206684.49</v>
      </c>
      <c r="U98" s="5">
        <f>(((((((((U88)+(U89))+(U90))+(U91))+(U92))+(U93))+(U94))+(U95))+(U96))+(U97)</f>
        <v>410783.66</v>
      </c>
      <c r="V98" s="5">
        <f>(((((((((V88)+(V89))+(V90))+(V91))+(V92))+(V93))+(V94))+(V95))+(V96))+(V97)</f>
        <v>691050.21000000008</v>
      </c>
      <c r="W98" s="5">
        <f>(((((((((W88)+(W89))+(W90))+(W91))+(W92))+(W93))+(W94))+(W95))+(W96))+(W97)</f>
        <v>206684.49</v>
      </c>
      <c r="X98" s="5">
        <f>(((((((((X88)+(X89))+(X90))+(X91))+(X92))+(X93))+(X94))+(X95))+(X96))+(X97)</f>
        <v>410783.66</v>
      </c>
      <c r="Y98" s="5">
        <f>(((((((((Y88)+(Y89))+(Y90))+(Y91))+(Y92))+(Y93))+(Y94))+(Y95))+(Y96))+(Y97)</f>
        <v>691050.21000000008</v>
      </c>
      <c r="Z98" s="5">
        <f>(((((((((Z88)+(Z89))+(Z90))+(Z91))+(Z92))+(Z93))+(Z94))+(Z95))+(Z96))+(Z97)</f>
        <v>206684.49</v>
      </c>
      <c r="AA98" s="5">
        <f>(((((((((AA88)+(AA89))+(AA90))+(AA91))+(AA92))+(AA93))+(AA94))+(AA95))+(AA96))+(AA97)</f>
        <v>410783.66</v>
      </c>
      <c r="AB98" s="5">
        <f>(((((((((AB88)+(AB89))+(AB90))+(AB91))+(AB92))+(AB93))+(AB94))+(AB95))+(AB96))+(AB97)</f>
        <v>691050.21000000008</v>
      </c>
      <c r="AC98" s="5">
        <f>(((((((((AC88)+(AC89))+(AC90))+(AC91))+(AC92))+(AC93))+(AC94))+(AC95))+(AC96))+(AC97)</f>
        <v>206684.49</v>
      </c>
      <c r="AD98" s="5">
        <f>(((((((((AD88)+(AD89))+(AD90))+(AD91))+(AD92))+(AD93))+(AD94))+(AD95))+(AD96))+(AD97)</f>
        <v>410783.66</v>
      </c>
      <c r="AE98" s="5">
        <f>(((((((((AE88)+(AE89))+(AE90))+(AE91))+(AE92))+(AE93))+(AE94))+(AE95))+(AE96))+(AE97)</f>
        <v>691050.21000000008</v>
      </c>
      <c r="AF98" s="5">
        <f>(((((((((AF88)+(AF89))+(AF90))+(AF91))+(AF92))+(AF93))+(AF94))+(AF95))+(AF96))+(AF97)</f>
        <v>206684.49</v>
      </c>
      <c r="AG98" s="5">
        <f>(((((((((AG88)+(AG89))+(AG90))+(AG91))+(AG92))+(AG93))+(AG94))+(AG95))+(AG96))+(AG97)</f>
        <v>410783.66</v>
      </c>
      <c r="AH98" s="5">
        <f>(((((((((AH88)+(AH89))+(AH90))+(AH91))+(AH92))+(AH93))+(AH94))+(AH95))+(AH96))+(AH97)</f>
        <v>691050.21000000008</v>
      </c>
      <c r="AI98" s="5">
        <f>(((((((((AI88)+(AI89))+(AI90))+(AI91))+(AI92))+(AI93))+(AI94))+(AI95))+(AI96))+(AI97)</f>
        <v>206684.49</v>
      </c>
      <c r="AJ98" s="5">
        <f>(((((((((AJ88)+(AJ89))+(AJ90))+(AJ91))+(AJ92))+(AJ93))+(AJ94))+(AJ95))+(AJ96))+(AJ97)</f>
        <v>410783.66</v>
      </c>
      <c r="AK98" s="5">
        <f>(((((((((AK88)+(AK89))+(AK90))+(AK91))+(AK92))+(AK93))+(AK94))+(AK95))+(AK96))+(AK97)</f>
        <v>691050.21000000008</v>
      </c>
      <c r="AL98" s="5">
        <f>(((((((((AL88)+(AL89))+(AL90))+(AL91))+(AL92))+(AL93))+(AL94))+(AL95))+(AL96))+(AL97)</f>
        <v>413575.32999999996</v>
      </c>
      <c r="AM98" s="5">
        <f>(((((((((AM88)+(AM89))+(AM90))+(AM91))+(AM92))+(AM93))+(AM94))+(AM95))+(AM96))+(AM97)</f>
        <v>691050.21000000008</v>
      </c>
    </row>
    <row r="99" spans="1:39" x14ac:dyDescent="0.2">
      <c r="A99" s="2" t="s">
        <v>117</v>
      </c>
      <c r="B99" s="4">
        <f>25000</f>
        <v>25000</v>
      </c>
      <c r="C99" s="4">
        <f>0</f>
        <v>0</v>
      </c>
      <c r="D99" s="4">
        <f>C99</f>
        <v>0</v>
      </c>
      <c r="E99" s="4">
        <f>25000</f>
        <v>25000</v>
      </c>
      <c r="F99" s="4">
        <f>0</f>
        <v>0</v>
      </c>
      <c r="G99" s="4">
        <f>F99</f>
        <v>0</v>
      </c>
      <c r="H99" s="4">
        <f>25000</f>
        <v>25000</v>
      </c>
      <c r="I99" s="4">
        <f>0</f>
        <v>0</v>
      </c>
      <c r="J99" s="4">
        <f>I99</f>
        <v>0</v>
      </c>
      <c r="K99" s="4">
        <f>25000</f>
        <v>25000</v>
      </c>
      <c r="L99" s="4">
        <f>0</f>
        <v>0</v>
      </c>
      <c r="M99" s="4">
        <f>L99</f>
        <v>0</v>
      </c>
      <c r="N99" s="4">
        <f>25000</f>
        <v>25000</v>
      </c>
      <c r="O99" s="4">
        <f>0</f>
        <v>0</v>
      </c>
      <c r="P99" s="4">
        <f>O99</f>
        <v>0</v>
      </c>
      <c r="Q99" s="4">
        <f>25000</f>
        <v>25000</v>
      </c>
      <c r="R99" s="4">
        <f>0</f>
        <v>0</v>
      </c>
      <c r="S99" s="4">
        <f>R99</f>
        <v>0</v>
      </c>
      <c r="T99" s="4">
        <f>25000</f>
        <v>25000</v>
      </c>
      <c r="U99" s="4">
        <f>0</f>
        <v>0</v>
      </c>
      <c r="V99" s="4">
        <f>U99</f>
        <v>0</v>
      </c>
      <c r="W99" s="4">
        <f>25000</f>
        <v>25000</v>
      </c>
      <c r="X99" s="4">
        <f>0</f>
        <v>0</v>
      </c>
      <c r="Y99" s="4">
        <f>X99</f>
        <v>0</v>
      </c>
      <c r="Z99" s="4">
        <f>25000</f>
        <v>25000</v>
      </c>
      <c r="AA99" s="4">
        <f>0</f>
        <v>0</v>
      </c>
      <c r="AB99" s="4">
        <f>AA99</f>
        <v>0</v>
      </c>
      <c r="AC99" s="4">
        <f>25000</f>
        <v>25000</v>
      </c>
      <c r="AD99" s="4">
        <f>0</f>
        <v>0</v>
      </c>
      <c r="AE99" s="4">
        <f>AD99</f>
        <v>0</v>
      </c>
      <c r="AF99" s="4">
        <f>25000</f>
        <v>25000</v>
      </c>
      <c r="AG99" s="4">
        <f>0</f>
        <v>0</v>
      </c>
      <c r="AH99" s="4">
        <f>AG99</f>
        <v>0</v>
      </c>
      <c r="AI99" s="4">
        <f>25000</f>
        <v>25000</v>
      </c>
      <c r="AJ99" s="4">
        <f>0</f>
        <v>0</v>
      </c>
      <c r="AK99" s="4">
        <f>AJ99</f>
        <v>0</v>
      </c>
      <c r="AL99" s="4">
        <f>0</f>
        <v>0</v>
      </c>
      <c r="AM99" s="4">
        <f>AL99</f>
        <v>0</v>
      </c>
    </row>
    <row r="100" spans="1:39" x14ac:dyDescent="0.2">
      <c r="A100" s="2" t="s">
        <v>86</v>
      </c>
      <c r="B100" s="3"/>
      <c r="C100" s="4">
        <f>50000</f>
        <v>50000</v>
      </c>
      <c r="D100" s="4">
        <f>C100</f>
        <v>50000</v>
      </c>
      <c r="E100" s="3"/>
      <c r="F100" s="4">
        <f>50000</f>
        <v>50000</v>
      </c>
      <c r="G100" s="4">
        <f>F100</f>
        <v>50000</v>
      </c>
      <c r="H100" s="3"/>
      <c r="I100" s="4">
        <f>50000</f>
        <v>50000</v>
      </c>
      <c r="J100" s="4">
        <f>I100</f>
        <v>50000</v>
      </c>
      <c r="K100" s="3"/>
      <c r="L100" s="4">
        <f>50000</f>
        <v>50000</v>
      </c>
      <c r="M100" s="4">
        <f>L100</f>
        <v>50000</v>
      </c>
      <c r="N100" s="3"/>
      <c r="O100" s="4">
        <f>50000</f>
        <v>50000</v>
      </c>
      <c r="P100" s="4">
        <f>O100</f>
        <v>50000</v>
      </c>
      <c r="Q100" s="3"/>
      <c r="R100" s="4">
        <f>50000</f>
        <v>50000</v>
      </c>
      <c r="S100" s="4">
        <f>R100</f>
        <v>50000</v>
      </c>
      <c r="T100" s="3"/>
      <c r="U100" s="4">
        <f>50000</f>
        <v>50000</v>
      </c>
      <c r="V100" s="4">
        <f>U100</f>
        <v>50000</v>
      </c>
      <c r="W100" s="3"/>
      <c r="X100" s="4">
        <f>50000</f>
        <v>50000</v>
      </c>
      <c r="Y100" s="4">
        <f>X100</f>
        <v>50000</v>
      </c>
      <c r="Z100" s="3"/>
      <c r="AA100" s="4">
        <f>50000</f>
        <v>50000</v>
      </c>
      <c r="AB100" s="4">
        <f>AA100</f>
        <v>50000</v>
      </c>
      <c r="AC100" s="3"/>
      <c r="AD100" s="4">
        <f>50000</f>
        <v>50000</v>
      </c>
      <c r="AE100" s="4">
        <f>AD100</f>
        <v>50000</v>
      </c>
      <c r="AF100" s="3"/>
      <c r="AG100" s="4">
        <f>50000</f>
        <v>50000</v>
      </c>
      <c r="AH100" s="4">
        <f>AG100</f>
        <v>50000</v>
      </c>
      <c r="AI100" s="3"/>
      <c r="AJ100" s="4">
        <f>50000</f>
        <v>50000</v>
      </c>
      <c r="AK100" s="4">
        <f>AJ100</f>
        <v>50000</v>
      </c>
      <c r="AL100" s="4">
        <f>50000</f>
        <v>50000</v>
      </c>
      <c r="AM100" s="4">
        <f>AL100</f>
        <v>50000</v>
      </c>
    </row>
    <row r="101" spans="1:39" x14ac:dyDescent="0.2">
      <c r="A101" s="2" t="s">
        <v>87</v>
      </c>
      <c r="B101" s="3"/>
      <c r="C101" s="4">
        <f>B101</f>
        <v>0</v>
      </c>
      <c r="D101" s="4">
        <f>C101</f>
        <v>0</v>
      </c>
      <c r="E101" s="3"/>
      <c r="F101" s="4">
        <f>E101</f>
        <v>0</v>
      </c>
      <c r="G101" s="4">
        <f>F101</f>
        <v>0</v>
      </c>
      <c r="H101" s="3"/>
      <c r="I101" s="4">
        <f>H101</f>
        <v>0</v>
      </c>
      <c r="J101" s="4">
        <f>I101</f>
        <v>0</v>
      </c>
      <c r="K101" s="3"/>
      <c r="L101" s="4">
        <f>K101</f>
        <v>0</v>
      </c>
      <c r="M101" s="4">
        <f>L101</f>
        <v>0</v>
      </c>
      <c r="N101" s="3"/>
      <c r="O101" s="4">
        <f>N101</f>
        <v>0</v>
      </c>
      <c r="P101" s="4">
        <f>O101</f>
        <v>0</v>
      </c>
      <c r="Q101" s="3"/>
      <c r="R101" s="4">
        <f>Q101</f>
        <v>0</v>
      </c>
      <c r="S101" s="4">
        <f>R101</f>
        <v>0</v>
      </c>
      <c r="T101" s="3"/>
      <c r="U101" s="4">
        <f>T101</f>
        <v>0</v>
      </c>
      <c r="V101" s="4">
        <f>U101</f>
        <v>0</v>
      </c>
      <c r="W101" s="3"/>
      <c r="X101" s="4">
        <f>W101</f>
        <v>0</v>
      </c>
      <c r="Y101" s="4">
        <f>X101</f>
        <v>0</v>
      </c>
      <c r="Z101" s="3"/>
      <c r="AA101" s="4">
        <f>Z101</f>
        <v>0</v>
      </c>
      <c r="AB101" s="4">
        <f>AA101</f>
        <v>0</v>
      </c>
      <c r="AC101" s="3"/>
      <c r="AD101" s="4">
        <f>AC101</f>
        <v>0</v>
      </c>
      <c r="AE101" s="4">
        <f>AD101</f>
        <v>0</v>
      </c>
      <c r="AF101" s="3"/>
      <c r="AG101" s="4">
        <f>AF101</f>
        <v>0</v>
      </c>
      <c r="AH101" s="4">
        <f>AG101</f>
        <v>0</v>
      </c>
      <c r="AI101" s="3"/>
      <c r="AJ101" s="4">
        <f>AI101</f>
        <v>0</v>
      </c>
      <c r="AK101" s="4">
        <f>AJ101</f>
        <v>0</v>
      </c>
      <c r="AL101" s="4">
        <f>AK101</f>
        <v>0</v>
      </c>
      <c r="AM101" s="4">
        <f>AL101</f>
        <v>0</v>
      </c>
    </row>
    <row r="102" spans="1:39" x14ac:dyDescent="0.2">
      <c r="A102" s="2" t="s">
        <v>88</v>
      </c>
      <c r="B102" s="3"/>
      <c r="C102" s="4">
        <f>54127.56</f>
        <v>54127.56</v>
      </c>
      <c r="D102" s="4">
        <f>40808.48</f>
        <v>40808.480000000003</v>
      </c>
      <c r="E102" s="3"/>
      <c r="F102" s="4">
        <f>54127.56</f>
        <v>54127.56</v>
      </c>
      <c r="G102" s="4">
        <f>40808.48</f>
        <v>40808.480000000003</v>
      </c>
      <c r="H102" s="3"/>
      <c r="I102" s="4">
        <f>54127.56</f>
        <v>54127.56</v>
      </c>
      <c r="J102" s="4">
        <f>40808.48</f>
        <v>40808.480000000003</v>
      </c>
      <c r="K102" s="3"/>
      <c r="L102" s="4">
        <f>54127.56</f>
        <v>54127.56</v>
      </c>
      <c r="M102" s="4">
        <f>40808.48</f>
        <v>40808.480000000003</v>
      </c>
      <c r="N102" s="3"/>
      <c r="O102" s="4">
        <f>54127.56</f>
        <v>54127.56</v>
      </c>
      <c r="P102" s="4">
        <f>40808.48</f>
        <v>40808.480000000003</v>
      </c>
      <c r="Q102" s="3"/>
      <c r="R102" s="4">
        <f>54127.56</f>
        <v>54127.56</v>
      </c>
      <c r="S102" s="4">
        <f>40808.48</f>
        <v>40808.480000000003</v>
      </c>
      <c r="T102" s="3"/>
      <c r="U102" s="4">
        <f>54127.56</f>
        <v>54127.56</v>
      </c>
      <c r="V102" s="4">
        <f>40808.48</f>
        <v>40808.480000000003</v>
      </c>
      <c r="W102" s="3"/>
      <c r="X102" s="4">
        <f>54127.56</f>
        <v>54127.56</v>
      </c>
      <c r="Y102" s="4">
        <f>40808.48</f>
        <v>40808.480000000003</v>
      </c>
      <c r="Z102" s="3"/>
      <c r="AA102" s="4">
        <f>54127.56</f>
        <v>54127.56</v>
      </c>
      <c r="AB102" s="4">
        <f>40808.48</f>
        <v>40808.480000000003</v>
      </c>
      <c r="AC102" s="3"/>
      <c r="AD102" s="4">
        <f>54127.56</f>
        <v>54127.56</v>
      </c>
      <c r="AE102" s="4">
        <f>40808.48</f>
        <v>40808.480000000003</v>
      </c>
      <c r="AF102" s="3"/>
      <c r="AG102" s="4">
        <f>54127.56</f>
        <v>54127.56</v>
      </c>
      <c r="AH102" s="4">
        <f>40808.48</f>
        <v>40808.480000000003</v>
      </c>
      <c r="AI102" s="3"/>
      <c r="AJ102" s="4">
        <f>54127.56</f>
        <v>54127.56</v>
      </c>
      <c r="AK102" s="4">
        <f>40808.48</f>
        <v>40808.480000000003</v>
      </c>
      <c r="AL102" s="4">
        <f>54127.56</f>
        <v>54127.56</v>
      </c>
      <c r="AM102" s="4">
        <f>40808.48</f>
        <v>40808.480000000003</v>
      </c>
    </row>
    <row r="103" spans="1:39" x14ac:dyDescent="0.2">
      <c r="A103" s="2" t="s">
        <v>118</v>
      </c>
      <c r="B103" s="3"/>
      <c r="C103" s="4">
        <f>98912.88</f>
        <v>98912.88</v>
      </c>
      <c r="D103" s="4">
        <f>101221.9</f>
        <v>101221.9</v>
      </c>
      <c r="E103" s="3"/>
      <c r="F103" s="4">
        <f>98912.88</f>
        <v>98912.88</v>
      </c>
      <c r="G103" s="4">
        <f>101221.9</f>
        <v>101221.9</v>
      </c>
      <c r="H103" s="3"/>
      <c r="I103" s="4">
        <f>98912.88</f>
        <v>98912.88</v>
      </c>
      <c r="J103" s="4">
        <f>101221.9</f>
        <v>101221.9</v>
      </c>
      <c r="K103" s="3"/>
      <c r="L103" s="4">
        <f>98912.88</f>
        <v>98912.88</v>
      </c>
      <c r="M103" s="4">
        <f>101221.9</f>
        <v>101221.9</v>
      </c>
      <c r="N103" s="3"/>
      <c r="O103" s="4">
        <f>98912.88</f>
        <v>98912.88</v>
      </c>
      <c r="P103" s="4">
        <f>101221.9</f>
        <v>101221.9</v>
      </c>
      <c r="Q103" s="3"/>
      <c r="R103" s="4">
        <f>98912.88</f>
        <v>98912.88</v>
      </c>
      <c r="S103" s="4">
        <f>101221.9</f>
        <v>101221.9</v>
      </c>
      <c r="T103" s="3"/>
      <c r="U103" s="4">
        <f>98912.88</f>
        <v>98912.88</v>
      </c>
      <c r="V103" s="4">
        <f>101221.9</f>
        <v>101221.9</v>
      </c>
      <c r="W103" s="3"/>
      <c r="X103" s="4">
        <f>98912.88</f>
        <v>98912.88</v>
      </c>
      <c r="Y103" s="4">
        <f>101221.9</f>
        <v>101221.9</v>
      </c>
      <c r="Z103" s="3"/>
      <c r="AA103" s="4">
        <f>98912.88</f>
        <v>98912.88</v>
      </c>
      <c r="AB103" s="4">
        <f>101221.9</f>
        <v>101221.9</v>
      </c>
      <c r="AC103" s="3"/>
      <c r="AD103" s="4">
        <f>98912.88</f>
        <v>98912.88</v>
      </c>
      <c r="AE103" s="4">
        <f>101221.9</f>
        <v>101221.9</v>
      </c>
      <c r="AF103" s="3"/>
      <c r="AG103" s="4">
        <f>98912.88</f>
        <v>98912.88</v>
      </c>
      <c r="AH103" s="4">
        <f>101221.9</f>
        <v>101221.9</v>
      </c>
      <c r="AI103" s="3"/>
      <c r="AJ103" s="4">
        <f>98912.88</f>
        <v>98912.88</v>
      </c>
      <c r="AK103" s="4">
        <f>101221.9</f>
        <v>101221.9</v>
      </c>
      <c r="AL103" s="4">
        <f>98912.88</f>
        <v>98912.88</v>
      </c>
      <c r="AM103" s="4">
        <f>101221.9</f>
        <v>101221.9</v>
      </c>
    </row>
    <row r="104" spans="1:39" x14ac:dyDescent="0.2">
      <c r="A104" s="2" t="s">
        <v>89</v>
      </c>
      <c r="B104" s="5">
        <f>((B101)+(B102))+(B103)</f>
        <v>0</v>
      </c>
      <c r="C104" s="5">
        <f>((C101)+(C102))+(C103)</f>
        <v>153040.44</v>
      </c>
      <c r="D104" s="5">
        <f>((D101)+(D102))+(D103)</f>
        <v>142030.38</v>
      </c>
      <c r="E104" s="5">
        <f>((E101)+(E102))+(E103)</f>
        <v>0</v>
      </c>
      <c r="F104" s="5">
        <f>((F101)+(F102))+(F103)</f>
        <v>153040.44</v>
      </c>
      <c r="G104" s="5">
        <f>((G101)+(G102))+(G103)</f>
        <v>142030.38</v>
      </c>
      <c r="H104" s="5">
        <f>((H101)+(H102))+(H103)</f>
        <v>0</v>
      </c>
      <c r="I104" s="5">
        <f>((I101)+(I102))+(I103)</f>
        <v>153040.44</v>
      </c>
      <c r="J104" s="5">
        <f>((J101)+(J102))+(J103)</f>
        <v>142030.38</v>
      </c>
      <c r="K104" s="5">
        <f>((K101)+(K102))+(K103)</f>
        <v>0</v>
      </c>
      <c r="L104" s="5">
        <f>((L101)+(L102))+(L103)</f>
        <v>153040.44</v>
      </c>
      <c r="M104" s="5">
        <f>((M101)+(M102))+(M103)</f>
        <v>142030.38</v>
      </c>
      <c r="N104" s="5">
        <f>((N101)+(N102))+(N103)</f>
        <v>0</v>
      </c>
      <c r="O104" s="5">
        <f>((O101)+(O102))+(O103)</f>
        <v>153040.44</v>
      </c>
      <c r="P104" s="5">
        <f>((P101)+(P102))+(P103)</f>
        <v>142030.38</v>
      </c>
      <c r="Q104" s="5">
        <f>((Q101)+(Q102))+(Q103)</f>
        <v>0</v>
      </c>
      <c r="R104" s="5">
        <f>((R101)+(R102))+(R103)</f>
        <v>153040.44</v>
      </c>
      <c r="S104" s="5">
        <f>((S101)+(S102))+(S103)</f>
        <v>142030.38</v>
      </c>
      <c r="T104" s="5">
        <f>((T101)+(T102))+(T103)</f>
        <v>0</v>
      </c>
      <c r="U104" s="5">
        <f>((U101)+(U102))+(U103)</f>
        <v>153040.44</v>
      </c>
      <c r="V104" s="5">
        <f>((V101)+(V102))+(V103)</f>
        <v>142030.38</v>
      </c>
      <c r="W104" s="5">
        <f>((W101)+(W102))+(W103)</f>
        <v>0</v>
      </c>
      <c r="X104" s="5">
        <f>((X101)+(X102))+(X103)</f>
        <v>153040.44</v>
      </c>
      <c r="Y104" s="5">
        <f>((Y101)+(Y102))+(Y103)</f>
        <v>142030.38</v>
      </c>
      <c r="Z104" s="5">
        <f>((Z101)+(Z102))+(Z103)</f>
        <v>0</v>
      </c>
      <c r="AA104" s="5">
        <f>((AA101)+(AA102))+(AA103)</f>
        <v>153040.44</v>
      </c>
      <c r="AB104" s="5">
        <f>((AB101)+(AB102))+(AB103)</f>
        <v>142030.38</v>
      </c>
      <c r="AC104" s="5">
        <f>((AC101)+(AC102))+(AC103)</f>
        <v>0</v>
      </c>
      <c r="AD104" s="5">
        <f>((AD101)+(AD102))+(AD103)</f>
        <v>153040.44</v>
      </c>
      <c r="AE104" s="5">
        <f>((AE101)+(AE102))+(AE103)</f>
        <v>142030.38</v>
      </c>
      <c r="AF104" s="5">
        <f>((AF101)+(AF102))+(AF103)</f>
        <v>0</v>
      </c>
      <c r="AG104" s="5">
        <f>((AG101)+(AG102))+(AG103)</f>
        <v>153040.44</v>
      </c>
      <c r="AH104" s="5">
        <f>((AH101)+(AH102))+(AH103)</f>
        <v>142030.38</v>
      </c>
      <c r="AI104" s="5">
        <f>((AI101)+(AI102))+(AI103)</f>
        <v>0</v>
      </c>
      <c r="AJ104" s="5">
        <f>((AJ101)+(AJ102))+(AJ103)</f>
        <v>153040.44</v>
      </c>
      <c r="AK104" s="5">
        <f>((AK101)+(AK102))+(AK103)</f>
        <v>142030.38</v>
      </c>
      <c r="AL104" s="5">
        <f>((AL101)+(AL102))+(AL103)</f>
        <v>153040.44</v>
      </c>
      <c r="AM104" s="5">
        <f>((AM101)+(AM102))+(AM103)</f>
        <v>142030.38</v>
      </c>
    </row>
    <row r="105" spans="1:39" x14ac:dyDescent="0.2">
      <c r="A105" s="2" t="s">
        <v>90</v>
      </c>
      <c r="B105" s="3"/>
      <c r="C105" s="4">
        <f>0</f>
        <v>0</v>
      </c>
      <c r="D105" s="4">
        <f>0</f>
        <v>0</v>
      </c>
      <c r="E105" s="3"/>
      <c r="F105" s="4">
        <f>0</f>
        <v>0</v>
      </c>
      <c r="G105" s="4">
        <f>0</f>
        <v>0</v>
      </c>
      <c r="H105" s="3"/>
      <c r="I105" s="4">
        <f>0</f>
        <v>0</v>
      </c>
      <c r="J105" s="4">
        <f>0</f>
        <v>0</v>
      </c>
      <c r="K105" s="3"/>
      <c r="L105" s="4">
        <f>0</f>
        <v>0</v>
      </c>
      <c r="M105" s="4">
        <f>0</f>
        <v>0</v>
      </c>
      <c r="N105" s="3"/>
      <c r="O105" s="4">
        <f>0</f>
        <v>0</v>
      </c>
      <c r="P105" s="4">
        <f>0</f>
        <v>0</v>
      </c>
      <c r="Q105" s="3"/>
      <c r="R105" s="4">
        <f>0</f>
        <v>0</v>
      </c>
      <c r="S105" s="4">
        <f>0</f>
        <v>0</v>
      </c>
      <c r="T105" s="3"/>
      <c r="U105" s="4">
        <f>0</f>
        <v>0</v>
      </c>
      <c r="V105" s="4">
        <f>0</f>
        <v>0</v>
      </c>
      <c r="W105" s="3"/>
      <c r="X105" s="4">
        <f>0</f>
        <v>0</v>
      </c>
      <c r="Y105" s="4">
        <f>0</f>
        <v>0</v>
      </c>
      <c r="Z105" s="3"/>
      <c r="AA105" s="4">
        <f>0</f>
        <v>0</v>
      </c>
      <c r="AB105" s="4">
        <f>0</f>
        <v>0</v>
      </c>
      <c r="AC105" s="3"/>
      <c r="AD105" s="4">
        <f>0</f>
        <v>0</v>
      </c>
      <c r="AE105" s="4">
        <f>0</f>
        <v>0</v>
      </c>
      <c r="AF105" s="3"/>
      <c r="AG105" s="4">
        <f>0</f>
        <v>0</v>
      </c>
      <c r="AH105" s="4">
        <f>0</f>
        <v>0</v>
      </c>
      <c r="AI105" s="3"/>
      <c r="AJ105" s="4">
        <f>0</f>
        <v>0</v>
      </c>
      <c r="AK105" s="4">
        <f>0</f>
        <v>0</v>
      </c>
      <c r="AL105" s="4">
        <f>0</f>
        <v>0</v>
      </c>
      <c r="AM105" s="4">
        <f>0</f>
        <v>0</v>
      </c>
    </row>
    <row r="106" spans="1:39" x14ac:dyDescent="0.2">
      <c r="A106" s="2" t="s">
        <v>91</v>
      </c>
      <c r="B106" s="5">
        <f>((((((B69)+(B87))+(B98))+(B99))+(B100))+(B104))+(B105)</f>
        <v>251623.81</v>
      </c>
      <c r="C106" s="5">
        <f>((((((C69)+(C87))+(C98))+(C99))+(C100))+(C104))+(C105)</f>
        <v>629595.29</v>
      </c>
      <c r="D106" s="5">
        <f>((((((D69)+(D87))+(D98))+(D99))+(D100))+(D104))+(D105)</f>
        <v>895181.45000000007</v>
      </c>
      <c r="E106" s="5">
        <f>((((((E69)+(E87))+(E98))+(E99))+(E100))+(E104))+(E105)</f>
        <v>251623.81</v>
      </c>
      <c r="F106" s="5">
        <f>((((((F69)+(F87))+(F98))+(F99))+(F100))+(F104))+(F105)</f>
        <v>629595.29</v>
      </c>
      <c r="G106" s="5">
        <f>((((((G69)+(G87))+(G98))+(G99))+(G100))+(G104))+(G105)</f>
        <v>895181.45000000007</v>
      </c>
      <c r="H106" s="5">
        <f>((((((H69)+(H87))+(H98))+(H99))+(H100))+(H104))+(H105)</f>
        <v>251623.81</v>
      </c>
      <c r="I106" s="5">
        <f>((((((I69)+(I87))+(I98))+(I99))+(I100))+(I104))+(I105)</f>
        <v>629595.29</v>
      </c>
      <c r="J106" s="5">
        <f>((((((J69)+(J87))+(J98))+(J99))+(J100))+(J104))+(J105)</f>
        <v>895181.45000000007</v>
      </c>
      <c r="K106" s="5">
        <f>((((((K69)+(K87))+(K98))+(K99))+(K100))+(K104))+(K105)</f>
        <v>251623.81</v>
      </c>
      <c r="L106" s="5">
        <f>((((((L69)+(L87))+(L98))+(L99))+(L100))+(L104))+(L105)</f>
        <v>629595.29</v>
      </c>
      <c r="M106" s="5">
        <f>((((((M69)+(M87))+(M98))+(M99))+(M100))+(M104))+(M105)</f>
        <v>895181.45000000007</v>
      </c>
      <c r="N106" s="5">
        <f>((((((N69)+(N87))+(N98))+(N99))+(N100))+(N104))+(N105)</f>
        <v>251623.81</v>
      </c>
      <c r="O106" s="5">
        <f>((((((O69)+(O87))+(O98))+(O99))+(O100))+(O104))+(O105)</f>
        <v>629595.29</v>
      </c>
      <c r="P106" s="5">
        <f>((((((P69)+(P87))+(P98))+(P99))+(P100))+(P104))+(P105)</f>
        <v>895181.45000000007</v>
      </c>
      <c r="Q106" s="5">
        <f>((((((Q69)+(Q87))+(Q98))+(Q99))+(Q100))+(Q104))+(Q105)</f>
        <v>251623.81</v>
      </c>
      <c r="R106" s="5">
        <f>((((((R69)+(R87))+(R98))+(R99))+(R100))+(R104))+(R105)</f>
        <v>629595.29</v>
      </c>
      <c r="S106" s="5">
        <f>((((((S69)+(S87))+(S98))+(S99))+(S100))+(S104))+(S105)</f>
        <v>895181.45000000007</v>
      </c>
      <c r="T106" s="5">
        <f>((((((T69)+(T87))+(T98))+(T99))+(T100))+(T104))+(T105)</f>
        <v>251623.81</v>
      </c>
      <c r="U106" s="5">
        <f>((((((U69)+(U87))+(U98))+(U99))+(U100))+(U104))+(U105)</f>
        <v>629595.29</v>
      </c>
      <c r="V106" s="5">
        <f>((((((V69)+(V87))+(V98))+(V99))+(V100))+(V104))+(V105)</f>
        <v>895181.45000000007</v>
      </c>
      <c r="W106" s="5">
        <f>((((((W69)+(W87))+(W98))+(W99))+(W100))+(W104))+(W105)</f>
        <v>251623.81</v>
      </c>
      <c r="X106" s="5">
        <f>((((((X69)+(X87))+(X98))+(X99))+(X100))+(X104))+(X105)</f>
        <v>629595.29</v>
      </c>
      <c r="Y106" s="5">
        <f>((((((Y69)+(Y87))+(Y98))+(Y99))+(Y100))+(Y104))+(Y105)</f>
        <v>895181.45000000007</v>
      </c>
      <c r="Z106" s="5">
        <f>((((((Z69)+(Z87))+(Z98))+(Z99))+(Z100))+(Z104))+(Z105)</f>
        <v>251623.81</v>
      </c>
      <c r="AA106" s="5">
        <f>((((((AA69)+(AA87))+(AA98))+(AA99))+(AA100))+(AA104))+(AA105)</f>
        <v>629595.29</v>
      </c>
      <c r="AB106" s="5">
        <f>((((((AB69)+(AB87))+(AB98))+(AB99))+(AB100))+(AB104))+(AB105)</f>
        <v>895181.45000000007</v>
      </c>
      <c r="AC106" s="5">
        <f>((((((AC69)+(AC87))+(AC98))+(AC99))+(AC100))+(AC104))+(AC105)</f>
        <v>251623.81</v>
      </c>
      <c r="AD106" s="5">
        <f>((((((AD69)+(AD87))+(AD98))+(AD99))+(AD100))+(AD104))+(AD105)</f>
        <v>629595.29</v>
      </c>
      <c r="AE106" s="5">
        <f>((((((AE69)+(AE87))+(AE98))+(AE99))+(AE100))+(AE104))+(AE105)</f>
        <v>895181.45000000007</v>
      </c>
      <c r="AF106" s="5">
        <f>((((((AF69)+(AF87))+(AF98))+(AF99))+(AF100))+(AF104))+(AF105)</f>
        <v>251623.81</v>
      </c>
      <c r="AG106" s="5">
        <f>((((((AG69)+(AG87))+(AG98))+(AG99))+(AG100))+(AG104))+(AG105)</f>
        <v>629595.29</v>
      </c>
      <c r="AH106" s="5">
        <f>((((((AH69)+(AH87))+(AH98))+(AH99))+(AH100))+(AH104))+(AH105)</f>
        <v>895181.45000000007</v>
      </c>
      <c r="AI106" s="5">
        <f>((((((AI69)+(AI87))+(AI98))+(AI99))+(AI100))+(AI104))+(AI105)</f>
        <v>251623.81</v>
      </c>
      <c r="AJ106" s="5">
        <f>((((((AJ69)+(AJ87))+(AJ98))+(AJ99))+(AJ100))+(AJ104))+(AJ105)</f>
        <v>629595.29</v>
      </c>
      <c r="AK106" s="5">
        <f>((((((AK69)+(AK87))+(AK98))+(AK99))+(AK100))+(AK104))+(AK105)</f>
        <v>895181.45000000007</v>
      </c>
      <c r="AL106" s="5">
        <f>((((((AL69)+(AL87))+(AL98))+(AL99))+(AL100))+(AL104))+(AL105)</f>
        <v>638542.76</v>
      </c>
      <c r="AM106" s="5">
        <f>((((((AM69)+(AM87))+(AM98))+(AM99))+(AM100))+(AM104))+(AM105)</f>
        <v>895181.45000000007</v>
      </c>
    </row>
    <row r="107" spans="1:39" x14ac:dyDescent="0.2">
      <c r="A107" s="2" t="s">
        <v>92</v>
      </c>
      <c r="B107" s="5">
        <f>((B58)+(B61))+(B106)</f>
        <v>301640.06</v>
      </c>
      <c r="C107" s="5">
        <f>((C58)+(C61))+(C106)</f>
        <v>716127.75</v>
      </c>
      <c r="D107" s="5">
        <f>((D58)+(D61))+(D106)</f>
        <v>964354.92</v>
      </c>
      <c r="E107" s="5">
        <f>((E58)+(E61))+(E106)</f>
        <v>301640.06</v>
      </c>
      <c r="F107" s="5">
        <f>((F58)+(F61))+(F106)</f>
        <v>716127.75</v>
      </c>
      <c r="G107" s="5">
        <f>((G58)+(G61))+(G106)</f>
        <v>964354.92</v>
      </c>
      <c r="H107" s="5">
        <f>((H58)+(H61))+(H106)</f>
        <v>301640.06</v>
      </c>
      <c r="I107" s="5">
        <f>((I58)+(I61))+(I106)</f>
        <v>716127.75</v>
      </c>
      <c r="J107" s="5">
        <f>((J58)+(J61))+(J106)</f>
        <v>964354.92</v>
      </c>
      <c r="K107" s="5">
        <f>((K58)+(K61))+(K106)</f>
        <v>301640.06</v>
      </c>
      <c r="L107" s="5">
        <f>((L58)+(L61))+(L106)</f>
        <v>716127.75</v>
      </c>
      <c r="M107" s="5">
        <f>((M58)+(M61))+(M106)</f>
        <v>964354.92</v>
      </c>
      <c r="N107" s="5">
        <f>((N58)+(N61))+(N106)</f>
        <v>301640.06</v>
      </c>
      <c r="O107" s="5">
        <f>((O58)+(O61))+(O106)</f>
        <v>716127.75</v>
      </c>
      <c r="P107" s="5">
        <f>((P58)+(P61))+(P106)</f>
        <v>964354.92</v>
      </c>
      <c r="Q107" s="5">
        <f>((Q58)+(Q61))+(Q106)</f>
        <v>301640.06</v>
      </c>
      <c r="R107" s="5">
        <f>((R58)+(R61))+(R106)</f>
        <v>716127.75</v>
      </c>
      <c r="S107" s="5">
        <f>((S58)+(S61))+(S106)</f>
        <v>964354.92</v>
      </c>
      <c r="T107" s="5">
        <f>((T58)+(T61))+(T106)</f>
        <v>301640.06</v>
      </c>
      <c r="U107" s="5">
        <f>((U58)+(U61))+(U106)</f>
        <v>716127.75</v>
      </c>
      <c r="V107" s="5">
        <f>((V58)+(V61))+(V106)</f>
        <v>964354.92</v>
      </c>
      <c r="W107" s="5">
        <f>((W58)+(W61))+(W106)</f>
        <v>301640.06</v>
      </c>
      <c r="X107" s="5">
        <f>((X58)+(X61))+(X106)</f>
        <v>716127.75</v>
      </c>
      <c r="Y107" s="5">
        <f>((Y58)+(Y61))+(Y106)</f>
        <v>964354.92</v>
      </c>
      <c r="Z107" s="5">
        <f>((Z58)+(Z61))+(Z106)</f>
        <v>301640.06</v>
      </c>
      <c r="AA107" s="5">
        <f>((AA58)+(AA61))+(AA106)</f>
        <v>716127.75</v>
      </c>
      <c r="AB107" s="5">
        <f>((AB58)+(AB61))+(AB106)</f>
        <v>964354.92</v>
      </c>
      <c r="AC107" s="5">
        <f>((AC58)+(AC61))+(AC106)</f>
        <v>301640.06</v>
      </c>
      <c r="AD107" s="5">
        <f>((AD58)+(AD61))+(AD106)</f>
        <v>716127.75</v>
      </c>
      <c r="AE107" s="5">
        <f>((AE58)+(AE61))+(AE106)</f>
        <v>964354.92</v>
      </c>
      <c r="AF107" s="5">
        <f>((AF58)+(AF61))+(AF106)</f>
        <v>301640.06</v>
      </c>
      <c r="AG107" s="5">
        <f>((AG58)+(AG61))+(AG106)</f>
        <v>716127.75</v>
      </c>
      <c r="AH107" s="5">
        <f>((AH58)+(AH61))+(AH106)</f>
        <v>964354.92</v>
      </c>
      <c r="AI107" s="5">
        <f>((AI58)+(AI61))+(AI106)</f>
        <v>301640.06</v>
      </c>
      <c r="AJ107" s="5">
        <f>((AJ58)+(AJ61))+(AJ106)</f>
        <v>716127.75</v>
      </c>
      <c r="AK107" s="5">
        <f>((AK58)+(AK61))+(AK106)</f>
        <v>964354.92</v>
      </c>
      <c r="AL107" s="5">
        <f>((AL58)+(AL61))+(AL106)</f>
        <v>725075.22</v>
      </c>
      <c r="AM107" s="5">
        <f>((AM58)+(AM61))+(AM106)</f>
        <v>964354.92</v>
      </c>
    </row>
    <row r="108" spans="1:39" x14ac:dyDescent="0.2">
      <c r="A108" s="2" t="s">
        <v>93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x14ac:dyDescent="0.2">
      <c r="A109" s="2" t="s">
        <v>94</v>
      </c>
      <c r="B109" s="4">
        <f>290734.16</f>
        <v>290734.15999999997</v>
      </c>
      <c r="C109" s="4">
        <f>198353.19</f>
        <v>198353.19</v>
      </c>
      <c r="D109" s="4">
        <f>171816.38</f>
        <v>171816.38</v>
      </c>
      <c r="E109" s="4">
        <f>290734.16</f>
        <v>290734.15999999997</v>
      </c>
      <c r="F109" s="4">
        <f>198353.19</f>
        <v>198353.19</v>
      </c>
      <c r="G109" s="4">
        <f>171816.38</f>
        <v>171816.38</v>
      </c>
      <c r="H109" s="4">
        <f>290734.16</f>
        <v>290734.15999999997</v>
      </c>
      <c r="I109" s="4">
        <f>198353.19</f>
        <v>198353.19</v>
      </c>
      <c r="J109" s="4">
        <f>171816.38</f>
        <v>171816.38</v>
      </c>
      <c r="K109" s="4">
        <f>290734.16</f>
        <v>290734.15999999997</v>
      </c>
      <c r="L109" s="4">
        <f>198353.19</f>
        <v>198353.19</v>
      </c>
      <c r="M109" s="4">
        <f>171816.38</f>
        <v>171816.38</v>
      </c>
      <c r="N109" s="4">
        <f>290734.16</f>
        <v>290734.15999999997</v>
      </c>
      <c r="O109" s="4">
        <f>198353.19</f>
        <v>198353.19</v>
      </c>
      <c r="P109" s="4">
        <f>171816.38</f>
        <v>171816.38</v>
      </c>
      <c r="Q109" s="4">
        <f>290734.16</f>
        <v>290734.15999999997</v>
      </c>
      <c r="R109" s="4">
        <f>198353.19</f>
        <v>198353.19</v>
      </c>
      <c r="S109" s="4">
        <f>171816.38</f>
        <v>171816.38</v>
      </c>
      <c r="T109" s="4">
        <f>290734.16</f>
        <v>290734.15999999997</v>
      </c>
      <c r="U109" s="4">
        <f>198353.19</f>
        <v>198353.19</v>
      </c>
      <c r="V109" s="4">
        <f>171816.38</f>
        <v>171816.38</v>
      </c>
      <c r="W109" s="4">
        <f>290734.16</f>
        <v>290734.15999999997</v>
      </c>
      <c r="X109" s="4">
        <f>198353.19</f>
        <v>198353.19</v>
      </c>
      <c r="Y109" s="4">
        <f>171816.38</f>
        <v>171816.38</v>
      </c>
      <c r="Z109" s="4">
        <f>290734.16</f>
        <v>290734.15999999997</v>
      </c>
      <c r="AA109" s="4">
        <f>198353.19</f>
        <v>198353.19</v>
      </c>
      <c r="AB109" s="4">
        <f>171816.38</f>
        <v>171816.38</v>
      </c>
      <c r="AC109" s="4">
        <f>290734.16</f>
        <v>290734.15999999997</v>
      </c>
      <c r="AD109" s="4">
        <f>198353.19</f>
        <v>198353.19</v>
      </c>
      <c r="AE109" s="4">
        <f>171816.38</f>
        <v>171816.38</v>
      </c>
      <c r="AF109" s="4">
        <f>290734.16</f>
        <v>290734.15999999997</v>
      </c>
      <c r="AG109" s="4">
        <f>198353.19</f>
        <v>198353.19</v>
      </c>
      <c r="AH109" s="4">
        <f>171816.38</f>
        <v>171816.38</v>
      </c>
      <c r="AI109" s="4">
        <f>290734.16</f>
        <v>290734.15999999997</v>
      </c>
      <c r="AJ109" s="4">
        <f>198353.19</f>
        <v>198353.19</v>
      </c>
      <c r="AK109" s="4">
        <f>171816.38</f>
        <v>171816.38</v>
      </c>
      <c r="AL109" s="4">
        <f>198353.19</f>
        <v>198353.19</v>
      </c>
      <c r="AM109" s="4">
        <f>171816.38</f>
        <v>171816.38</v>
      </c>
    </row>
    <row r="110" spans="1:39" x14ac:dyDescent="0.2">
      <c r="A110" s="2" t="s">
        <v>119</v>
      </c>
      <c r="B110" s="4">
        <f>369051.01</f>
        <v>369051.01</v>
      </c>
      <c r="C110" s="4">
        <f>174001.34</f>
        <v>174001.34</v>
      </c>
      <c r="D110" s="4">
        <f>15603.73</f>
        <v>15603.73</v>
      </c>
      <c r="E110" s="4">
        <f>369051.01</f>
        <v>369051.01</v>
      </c>
      <c r="F110" s="4">
        <f>174001.34</f>
        <v>174001.34</v>
      </c>
      <c r="G110" s="4">
        <f>15603.73</f>
        <v>15603.73</v>
      </c>
      <c r="H110" s="4">
        <f>369051.01</f>
        <v>369051.01</v>
      </c>
      <c r="I110" s="4">
        <f>174001.34</f>
        <v>174001.34</v>
      </c>
      <c r="J110" s="4">
        <f>15603.73</f>
        <v>15603.73</v>
      </c>
      <c r="K110" s="4">
        <f>369051.01</f>
        <v>369051.01</v>
      </c>
      <c r="L110" s="4">
        <f>174001.34</f>
        <v>174001.34</v>
      </c>
      <c r="M110" s="4">
        <f>15603.73</f>
        <v>15603.73</v>
      </c>
      <c r="N110" s="4">
        <f>369051.01</f>
        <v>369051.01</v>
      </c>
      <c r="O110" s="4">
        <f>174001.34</f>
        <v>174001.34</v>
      </c>
      <c r="P110" s="4">
        <f>15603.73</f>
        <v>15603.73</v>
      </c>
      <c r="Q110" s="4">
        <f>369051.01</f>
        <v>369051.01</v>
      </c>
      <c r="R110" s="4">
        <f>174001.34</f>
        <v>174001.34</v>
      </c>
      <c r="S110" s="4">
        <f>15603.73</f>
        <v>15603.73</v>
      </c>
      <c r="T110" s="4">
        <f>369051.01</f>
        <v>369051.01</v>
      </c>
      <c r="U110" s="4">
        <f>174001.34</f>
        <v>174001.34</v>
      </c>
      <c r="V110" s="4">
        <f>15603.73</f>
        <v>15603.73</v>
      </c>
      <c r="W110" s="4">
        <f>369051.01</f>
        <v>369051.01</v>
      </c>
      <c r="X110" s="4">
        <f>174001.34</f>
        <v>174001.34</v>
      </c>
      <c r="Y110" s="4">
        <f>15603.73</f>
        <v>15603.73</v>
      </c>
      <c r="Z110" s="4">
        <f>369051.01</f>
        <v>369051.01</v>
      </c>
      <c r="AA110" s="4">
        <f>174001.34</f>
        <v>174001.34</v>
      </c>
      <c r="AB110" s="4">
        <f>15603.73</f>
        <v>15603.73</v>
      </c>
      <c r="AC110" s="4">
        <f>369051.01</f>
        <v>369051.01</v>
      </c>
      <c r="AD110" s="4">
        <f>174001.34</f>
        <v>174001.34</v>
      </c>
      <c r="AE110" s="4">
        <f>15603.73</f>
        <v>15603.73</v>
      </c>
      <c r="AF110" s="4">
        <f>369051.01</f>
        <v>369051.01</v>
      </c>
      <c r="AG110" s="4">
        <f>174001.34</f>
        <v>174001.34</v>
      </c>
      <c r="AH110" s="4">
        <f>15603.73</f>
        <v>15603.73</v>
      </c>
      <c r="AI110" s="4">
        <f>369051.01</f>
        <v>369051.01</v>
      </c>
      <c r="AJ110" s="4">
        <f>174001.34</f>
        <v>174001.34</v>
      </c>
      <c r="AK110" s="4">
        <f>15603.73</f>
        <v>15603.73</v>
      </c>
      <c r="AL110" s="4">
        <f>174001.34</f>
        <v>174001.34</v>
      </c>
      <c r="AM110" s="4">
        <f>15603.73</f>
        <v>15603.73</v>
      </c>
    </row>
    <row r="111" spans="1:39" x14ac:dyDescent="0.2">
      <c r="A111" s="2" t="s">
        <v>95</v>
      </c>
      <c r="B111" s="5">
        <f>(B109)+(B110)</f>
        <v>659785.16999999993</v>
      </c>
      <c r="C111" s="5">
        <f>(C109)+(C110)</f>
        <v>372354.53</v>
      </c>
      <c r="D111" s="5">
        <f>(D109)+(D110)</f>
        <v>187420.11000000002</v>
      </c>
      <c r="E111" s="5">
        <f>(E109)+(E110)</f>
        <v>659785.16999999993</v>
      </c>
      <c r="F111" s="5">
        <f>(F109)+(F110)</f>
        <v>372354.53</v>
      </c>
      <c r="G111" s="5">
        <f>(G109)+(G110)</f>
        <v>187420.11000000002</v>
      </c>
      <c r="H111" s="5">
        <f>(H109)+(H110)</f>
        <v>659785.16999999993</v>
      </c>
      <c r="I111" s="5">
        <f>(I109)+(I110)</f>
        <v>372354.53</v>
      </c>
      <c r="J111" s="5">
        <f>(J109)+(J110)</f>
        <v>187420.11000000002</v>
      </c>
      <c r="K111" s="5">
        <f>(K109)+(K110)</f>
        <v>659785.16999999993</v>
      </c>
      <c r="L111" s="5">
        <f>(L109)+(L110)</f>
        <v>372354.53</v>
      </c>
      <c r="M111" s="5">
        <f>(M109)+(M110)</f>
        <v>187420.11000000002</v>
      </c>
      <c r="N111" s="5">
        <f>(N109)+(N110)</f>
        <v>659785.16999999993</v>
      </c>
      <c r="O111" s="5">
        <f>(O109)+(O110)</f>
        <v>372354.53</v>
      </c>
      <c r="P111" s="5">
        <f>(P109)+(P110)</f>
        <v>187420.11000000002</v>
      </c>
      <c r="Q111" s="5">
        <f>(Q109)+(Q110)</f>
        <v>659785.16999999993</v>
      </c>
      <c r="R111" s="5">
        <f>(R109)+(R110)</f>
        <v>372354.53</v>
      </c>
      <c r="S111" s="5">
        <f>(S109)+(S110)</f>
        <v>187420.11000000002</v>
      </c>
      <c r="T111" s="5">
        <f>(T109)+(T110)</f>
        <v>659785.16999999993</v>
      </c>
      <c r="U111" s="5">
        <f>(U109)+(U110)</f>
        <v>372354.53</v>
      </c>
      <c r="V111" s="5">
        <f>(V109)+(V110)</f>
        <v>187420.11000000002</v>
      </c>
      <c r="W111" s="5">
        <f>(W109)+(W110)</f>
        <v>659785.16999999993</v>
      </c>
      <c r="X111" s="5">
        <f>(X109)+(X110)</f>
        <v>372354.53</v>
      </c>
      <c r="Y111" s="5">
        <f>(Y109)+(Y110)</f>
        <v>187420.11000000002</v>
      </c>
      <c r="Z111" s="5">
        <f>(Z109)+(Z110)</f>
        <v>659785.16999999993</v>
      </c>
      <c r="AA111" s="5">
        <f>(AA109)+(AA110)</f>
        <v>372354.53</v>
      </c>
      <c r="AB111" s="5">
        <f>(AB109)+(AB110)</f>
        <v>187420.11000000002</v>
      </c>
      <c r="AC111" s="5">
        <f>(AC109)+(AC110)</f>
        <v>659785.16999999993</v>
      </c>
      <c r="AD111" s="5">
        <f>(AD109)+(AD110)</f>
        <v>372354.53</v>
      </c>
      <c r="AE111" s="5">
        <f>(AE109)+(AE110)</f>
        <v>187420.11000000002</v>
      </c>
      <c r="AF111" s="5">
        <f>(AF109)+(AF110)</f>
        <v>659785.16999999993</v>
      </c>
      <c r="AG111" s="5">
        <f>(AG109)+(AG110)</f>
        <v>372354.53</v>
      </c>
      <c r="AH111" s="5">
        <f>(AH109)+(AH110)</f>
        <v>187420.11000000002</v>
      </c>
      <c r="AI111" s="5">
        <f>(AI109)+(AI110)</f>
        <v>659785.16999999993</v>
      </c>
      <c r="AJ111" s="5">
        <f>(AJ109)+(AJ110)</f>
        <v>372354.53</v>
      </c>
      <c r="AK111" s="5">
        <f>(AK109)+(AK110)</f>
        <v>187420.11000000002</v>
      </c>
      <c r="AL111" s="5">
        <f>(AL109)+(AL110)</f>
        <v>372354.53</v>
      </c>
      <c r="AM111" s="5">
        <f>(AM109)+(AM110)</f>
        <v>187420.11000000002</v>
      </c>
    </row>
    <row r="112" spans="1:39" x14ac:dyDescent="0.2">
      <c r="A112" s="2" t="s">
        <v>96</v>
      </c>
      <c r="B112" s="5">
        <f>(B107)+(B111)</f>
        <v>961425.23</v>
      </c>
      <c r="C112" s="5">
        <f>(C107)+(C111)</f>
        <v>1088482.28</v>
      </c>
      <c r="D112" s="5">
        <f>(D107)+(D111)</f>
        <v>1151775.03</v>
      </c>
      <c r="E112" s="5">
        <f>(E107)+(E111)</f>
        <v>961425.23</v>
      </c>
      <c r="F112" s="5">
        <f>(F107)+(F111)</f>
        <v>1088482.28</v>
      </c>
      <c r="G112" s="5">
        <f>(G107)+(G111)</f>
        <v>1151775.03</v>
      </c>
      <c r="H112" s="5">
        <f>(H107)+(H111)</f>
        <v>961425.23</v>
      </c>
      <c r="I112" s="5">
        <f>(I107)+(I111)</f>
        <v>1088482.28</v>
      </c>
      <c r="J112" s="5">
        <f>(J107)+(J111)</f>
        <v>1151775.03</v>
      </c>
      <c r="K112" s="5">
        <f>(K107)+(K111)</f>
        <v>961425.23</v>
      </c>
      <c r="L112" s="5">
        <f>(L107)+(L111)</f>
        <v>1088482.28</v>
      </c>
      <c r="M112" s="5">
        <f>(M107)+(M111)</f>
        <v>1151775.03</v>
      </c>
      <c r="N112" s="5">
        <f>(N107)+(N111)</f>
        <v>961425.23</v>
      </c>
      <c r="O112" s="5">
        <f>(O107)+(O111)</f>
        <v>1088482.28</v>
      </c>
      <c r="P112" s="5">
        <f>(P107)+(P111)</f>
        <v>1151775.03</v>
      </c>
      <c r="Q112" s="5">
        <f>(Q107)+(Q111)</f>
        <v>961425.23</v>
      </c>
      <c r="R112" s="5">
        <f>(R107)+(R111)</f>
        <v>1088482.28</v>
      </c>
      <c r="S112" s="5">
        <f>(S107)+(S111)</f>
        <v>1151775.03</v>
      </c>
      <c r="T112" s="5">
        <f>(T107)+(T111)</f>
        <v>961425.23</v>
      </c>
      <c r="U112" s="5">
        <f>(U107)+(U111)</f>
        <v>1088482.28</v>
      </c>
      <c r="V112" s="5">
        <f>(V107)+(V111)</f>
        <v>1151775.03</v>
      </c>
      <c r="W112" s="5">
        <f>(W107)+(W111)</f>
        <v>961425.23</v>
      </c>
      <c r="X112" s="5">
        <f>(X107)+(X111)</f>
        <v>1088482.28</v>
      </c>
      <c r="Y112" s="5">
        <f>(Y107)+(Y111)</f>
        <v>1151775.03</v>
      </c>
      <c r="Z112" s="5">
        <f>(Z107)+(Z111)</f>
        <v>961425.23</v>
      </c>
      <c r="AA112" s="5">
        <f>(AA107)+(AA111)</f>
        <v>1088482.28</v>
      </c>
      <c r="AB112" s="5">
        <f>(AB107)+(AB111)</f>
        <v>1151775.03</v>
      </c>
      <c r="AC112" s="5">
        <f>(AC107)+(AC111)</f>
        <v>961425.23</v>
      </c>
      <c r="AD112" s="5">
        <f>(AD107)+(AD111)</f>
        <v>1088482.28</v>
      </c>
      <c r="AE112" s="5">
        <f>(AE107)+(AE111)</f>
        <v>1151775.03</v>
      </c>
      <c r="AF112" s="5">
        <f>(AF107)+(AF111)</f>
        <v>961425.23</v>
      </c>
      <c r="AG112" s="5">
        <f>(AG107)+(AG111)</f>
        <v>1088482.28</v>
      </c>
      <c r="AH112" s="5">
        <f>(AH107)+(AH111)</f>
        <v>1151775.03</v>
      </c>
      <c r="AI112" s="5">
        <f>(AI107)+(AI111)</f>
        <v>961425.23</v>
      </c>
      <c r="AJ112" s="5">
        <f>(AJ107)+(AJ111)</f>
        <v>1088482.28</v>
      </c>
      <c r="AK112" s="5">
        <f>(AK107)+(AK111)</f>
        <v>1151775.03</v>
      </c>
      <c r="AL112" s="5">
        <f>(AL107)+(AL111)</f>
        <v>1097429.75</v>
      </c>
      <c r="AM112" s="5">
        <f>(AM107)+(AM111)</f>
        <v>1151775.03</v>
      </c>
    </row>
    <row r="113" spans="1:39" x14ac:dyDescent="0.2">
      <c r="A113" s="2" t="s">
        <v>97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x14ac:dyDescent="0.2">
      <c r="A114" s="2" t="s">
        <v>98</v>
      </c>
      <c r="B114" s="4">
        <f>0</f>
        <v>0</v>
      </c>
      <c r="C114" s="4">
        <f t="shared" ref="C114:D116" si="0">B114</f>
        <v>0</v>
      </c>
      <c r="D114" s="4">
        <f t="shared" si="0"/>
        <v>0</v>
      </c>
      <c r="E114" s="4">
        <f>0</f>
        <v>0</v>
      </c>
      <c r="F114" s="4">
        <f t="shared" ref="F114:G114" si="1">E114</f>
        <v>0</v>
      </c>
      <c r="G114" s="4">
        <f t="shared" si="1"/>
        <v>0</v>
      </c>
      <c r="H114" s="4">
        <f>0</f>
        <v>0</v>
      </c>
      <c r="I114" s="4">
        <f t="shared" ref="I114:J114" si="2">H114</f>
        <v>0</v>
      </c>
      <c r="J114" s="4">
        <f t="shared" si="2"/>
        <v>0</v>
      </c>
      <c r="K114" s="4">
        <f>0</f>
        <v>0</v>
      </c>
      <c r="L114" s="4">
        <f t="shared" ref="L114:M114" si="3">K114</f>
        <v>0</v>
      </c>
      <c r="M114" s="4">
        <f t="shared" si="3"/>
        <v>0</v>
      </c>
      <c r="N114" s="4">
        <f>0</f>
        <v>0</v>
      </c>
      <c r="O114" s="4">
        <f t="shared" ref="O114:P114" si="4">N114</f>
        <v>0</v>
      </c>
      <c r="P114" s="4">
        <f t="shared" si="4"/>
        <v>0</v>
      </c>
      <c r="Q114" s="4">
        <f>0</f>
        <v>0</v>
      </c>
      <c r="R114" s="4">
        <f t="shared" ref="R114:S114" si="5">Q114</f>
        <v>0</v>
      </c>
      <c r="S114" s="4">
        <f t="shared" si="5"/>
        <v>0</v>
      </c>
      <c r="T114" s="4">
        <f>0</f>
        <v>0</v>
      </c>
      <c r="U114" s="4">
        <f t="shared" ref="U114:V114" si="6">T114</f>
        <v>0</v>
      </c>
      <c r="V114" s="4">
        <f t="shared" si="6"/>
        <v>0</v>
      </c>
      <c r="W114" s="4">
        <f>0</f>
        <v>0</v>
      </c>
      <c r="X114" s="4">
        <f t="shared" ref="X114:Y114" si="7">W114</f>
        <v>0</v>
      </c>
      <c r="Y114" s="4">
        <f t="shared" si="7"/>
        <v>0</v>
      </c>
      <c r="Z114" s="4">
        <f>0</f>
        <v>0</v>
      </c>
      <c r="AA114" s="4">
        <f t="shared" ref="AA114:AB114" si="8">Z114</f>
        <v>0</v>
      </c>
      <c r="AB114" s="4">
        <f t="shared" si="8"/>
        <v>0</v>
      </c>
      <c r="AC114" s="4">
        <f>0</f>
        <v>0</v>
      </c>
      <c r="AD114" s="4">
        <f t="shared" ref="AD114:AE114" si="9">AC114</f>
        <v>0</v>
      </c>
      <c r="AE114" s="4">
        <f t="shared" si="9"/>
        <v>0</v>
      </c>
      <c r="AF114" s="4">
        <f>0</f>
        <v>0</v>
      </c>
      <c r="AG114" s="4">
        <f t="shared" ref="AG114:AH114" si="10">AF114</f>
        <v>0</v>
      </c>
      <c r="AH114" s="4">
        <f t="shared" si="10"/>
        <v>0</v>
      </c>
      <c r="AI114" s="4">
        <f>0</f>
        <v>0</v>
      </c>
      <c r="AJ114" s="4">
        <f t="shared" ref="AJ114:AM114" si="11">AI114</f>
        <v>0</v>
      </c>
      <c r="AK114" s="4">
        <f t="shared" si="11"/>
        <v>0</v>
      </c>
      <c r="AL114" s="4">
        <f t="shared" si="11"/>
        <v>0</v>
      </c>
      <c r="AM114" s="4">
        <f t="shared" si="11"/>
        <v>0</v>
      </c>
    </row>
    <row r="115" spans="1:39" x14ac:dyDescent="0.2">
      <c r="A115" s="2" t="s">
        <v>99</v>
      </c>
      <c r="B115" s="4">
        <f>1000</f>
        <v>1000</v>
      </c>
      <c r="C115" s="4">
        <f t="shared" si="0"/>
        <v>1000</v>
      </c>
      <c r="D115" s="4">
        <f t="shared" si="0"/>
        <v>1000</v>
      </c>
      <c r="E115" s="4">
        <f>1000</f>
        <v>1000</v>
      </c>
      <c r="F115" s="4">
        <f t="shared" ref="F115:G115" si="12">E115</f>
        <v>1000</v>
      </c>
      <c r="G115" s="4">
        <f t="shared" si="12"/>
        <v>1000</v>
      </c>
      <c r="H115" s="4">
        <f>1000</f>
        <v>1000</v>
      </c>
      <c r="I115" s="4">
        <f t="shared" ref="I115:J115" si="13">H115</f>
        <v>1000</v>
      </c>
      <c r="J115" s="4">
        <f t="shared" si="13"/>
        <v>1000</v>
      </c>
      <c r="K115" s="4">
        <f>1000</f>
        <v>1000</v>
      </c>
      <c r="L115" s="4">
        <f t="shared" ref="L115:M115" si="14">K115</f>
        <v>1000</v>
      </c>
      <c r="M115" s="4">
        <f t="shared" si="14"/>
        <v>1000</v>
      </c>
      <c r="N115" s="4">
        <f>1000</f>
        <v>1000</v>
      </c>
      <c r="O115" s="4">
        <f t="shared" ref="O115:P115" si="15">N115</f>
        <v>1000</v>
      </c>
      <c r="P115" s="4">
        <f t="shared" si="15"/>
        <v>1000</v>
      </c>
      <c r="Q115" s="4">
        <f>1000</f>
        <v>1000</v>
      </c>
      <c r="R115" s="4">
        <f t="shared" ref="R115:S115" si="16">Q115</f>
        <v>1000</v>
      </c>
      <c r="S115" s="4">
        <f t="shared" si="16"/>
        <v>1000</v>
      </c>
      <c r="T115" s="4">
        <f>1000</f>
        <v>1000</v>
      </c>
      <c r="U115" s="4">
        <f t="shared" ref="U115:V115" si="17">T115</f>
        <v>1000</v>
      </c>
      <c r="V115" s="4">
        <f t="shared" si="17"/>
        <v>1000</v>
      </c>
      <c r="W115" s="4">
        <f>1000</f>
        <v>1000</v>
      </c>
      <c r="X115" s="4">
        <f t="shared" ref="X115:Y115" si="18">W115</f>
        <v>1000</v>
      </c>
      <c r="Y115" s="4">
        <f t="shared" si="18"/>
        <v>1000</v>
      </c>
      <c r="Z115" s="4">
        <f>1000</f>
        <v>1000</v>
      </c>
      <c r="AA115" s="4">
        <f t="shared" ref="AA115:AB115" si="19">Z115</f>
        <v>1000</v>
      </c>
      <c r="AB115" s="4">
        <f t="shared" si="19"/>
        <v>1000</v>
      </c>
      <c r="AC115" s="4">
        <f>1000</f>
        <v>1000</v>
      </c>
      <c r="AD115" s="4">
        <f t="shared" ref="AD115:AE115" si="20">AC115</f>
        <v>1000</v>
      </c>
      <c r="AE115" s="4">
        <f t="shared" si="20"/>
        <v>1000</v>
      </c>
      <c r="AF115" s="4">
        <f>1000</f>
        <v>1000</v>
      </c>
      <c r="AG115" s="4">
        <f t="shared" ref="AG115:AH115" si="21">AF115</f>
        <v>1000</v>
      </c>
      <c r="AH115" s="4">
        <f t="shared" si="21"/>
        <v>1000</v>
      </c>
      <c r="AI115" s="4">
        <f>1000</f>
        <v>1000</v>
      </c>
      <c r="AJ115" s="4">
        <f t="shared" ref="AJ115:AM115" si="22">AI115</f>
        <v>1000</v>
      </c>
      <c r="AK115" s="4">
        <f t="shared" si="22"/>
        <v>1000</v>
      </c>
      <c r="AL115" s="4">
        <f t="shared" si="22"/>
        <v>1000</v>
      </c>
      <c r="AM115" s="4">
        <f t="shared" si="22"/>
        <v>1000</v>
      </c>
    </row>
    <row r="116" spans="1:39" x14ac:dyDescent="0.2">
      <c r="A116" s="2" t="s">
        <v>100</v>
      </c>
      <c r="B116" s="4">
        <f>1298000</f>
        <v>1298000</v>
      </c>
      <c r="C116" s="4">
        <f t="shared" si="0"/>
        <v>1298000</v>
      </c>
      <c r="D116" s="4">
        <f t="shared" si="0"/>
        <v>1298000</v>
      </c>
      <c r="E116" s="4">
        <f>1298000</f>
        <v>1298000</v>
      </c>
      <c r="F116" s="4">
        <f t="shared" ref="F116:G116" si="23">E116</f>
        <v>1298000</v>
      </c>
      <c r="G116" s="4">
        <f t="shared" si="23"/>
        <v>1298000</v>
      </c>
      <c r="H116" s="4">
        <f>1298000</f>
        <v>1298000</v>
      </c>
      <c r="I116" s="4">
        <f t="shared" ref="I116:J116" si="24">H116</f>
        <v>1298000</v>
      </c>
      <c r="J116" s="4">
        <f t="shared" si="24"/>
        <v>1298000</v>
      </c>
      <c r="K116" s="4">
        <f>1298000</f>
        <v>1298000</v>
      </c>
      <c r="L116" s="4">
        <f t="shared" ref="L116:M116" si="25">K116</f>
        <v>1298000</v>
      </c>
      <c r="M116" s="4">
        <f t="shared" si="25"/>
        <v>1298000</v>
      </c>
      <c r="N116" s="4">
        <f>1298000</f>
        <v>1298000</v>
      </c>
      <c r="O116" s="4">
        <f t="shared" ref="O116:P116" si="26">N116</f>
        <v>1298000</v>
      </c>
      <c r="P116" s="4">
        <f t="shared" si="26"/>
        <v>1298000</v>
      </c>
      <c r="Q116" s="4">
        <f>1298000</f>
        <v>1298000</v>
      </c>
      <c r="R116" s="4">
        <f t="shared" ref="R116:S116" si="27">Q116</f>
        <v>1298000</v>
      </c>
      <c r="S116" s="4">
        <f t="shared" si="27"/>
        <v>1298000</v>
      </c>
      <c r="T116" s="4">
        <f>1298000</f>
        <v>1298000</v>
      </c>
      <c r="U116" s="4">
        <f t="shared" ref="U116:V116" si="28">T116</f>
        <v>1298000</v>
      </c>
      <c r="V116" s="4">
        <f t="shared" si="28"/>
        <v>1298000</v>
      </c>
      <c r="W116" s="4">
        <f>1298000</f>
        <v>1298000</v>
      </c>
      <c r="X116" s="4">
        <f t="shared" ref="X116:Y116" si="29">W116</f>
        <v>1298000</v>
      </c>
      <c r="Y116" s="4">
        <f t="shared" si="29"/>
        <v>1298000</v>
      </c>
      <c r="Z116" s="4">
        <f>1298000</f>
        <v>1298000</v>
      </c>
      <c r="AA116" s="4">
        <f t="shared" ref="AA116:AB116" si="30">Z116</f>
        <v>1298000</v>
      </c>
      <c r="AB116" s="4">
        <f t="shared" si="30"/>
        <v>1298000</v>
      </c>
      <c r="AC116" s="4">
        <f>1298000</f>
        <v>1298000</v>
      </c>
      <c r="AD116" s="4">
        <f t="shared" ref="AD116:AE116" si="31">AC116</f>
        <v>1298000</v>
      </c>
      <c r="AE116" s="4">
        <f t="shared" si="31"/>
        <v>1298000</v>
      </c>
      <c r="AF116" s="4">
        <f>1298000</f>
        <v>1298000</v>
      </c>
      <c r="AG116" s="4">
        <f t="shared" ref="AG116:AH116" si="32">AF116</f>
        <v>1298000</v>
      </c>
      <c r="AH116" s="4">
        <f t="shared" si="32"/>
        <v>1298000</v>
      </c>
      <c r="AI116" s="4">
        <f>1298000</f>
        <v>1298000</v>
      </c>
      <c r="AJ116" s="4">
        <f t="shared" ref="AJ116:AM116" si="33">AI116</f>
        <v>1298000</v>
      </c>
      <c r="AK116" s="4">
        <f t="shared" si="33"/>
        <v>1298000</v>
      </c>
      <c r="AL116" s="4">
        <f t="shared" si="33"/>
        <v>1298000</v>
      </c>
      <c r="AM116" s="4">
        <f t="shared" si="33"/>
        <v>1298000</v>
      </c>
    </row>
    <row r="117" spans="1:39" x14ac:dyDescent="0.2">
      <c r="A117" s="2" t="s">
        <v>101</v>
      </c>
      <c r="B117" s="3"/>
      <c r="C117" s="4">
        <f>11537.68</f>
        <v>11537.68</v>
      </c>
      <c r="D117" s="4">
        <f>C117</f>
        <v>11537.68</v>
      </c>
      <c r="E117" s="3"/>
      <c r="F117" s="4">
        <f>11537.68</f>
        <v>11537.68</v>
      </c>
      <c r="G117" s="4">
        <f>F117</f>
        <v>11537.68</v>
      </c>
      <c r="H117" s="3"/>
      <c r="I117" s="4">
        <f>11537.68</f>
        <v>11537.68</v>
      </c>
      <c r="J117" s="4">
        <f>I117</f>
        <v>11537.68</v>
      </c>
      <c r="K117" s="3"/>
      <c r="L117" s="4">
        <f>11537.68</f>
        <v>11537.68</v>
      </c>
      <c r="M117" s="4">
        <f>L117</f>
        <v>11537.68</v>
      </c>
      <c r="N117" s="3"/>
      <c r="O117" s="4">
        <f>11537.68</f>
        <v>11537.68</v>
      </c>
      <c r="P117" s="4">
        <f>O117</f>
        <v>11537.68</v>
      </c>
      <c r="Q117" s="3"/>
      <c r="R117" s="4">
        <f>11537.68</f>
        <v>11537.68</v>
      </c>
      <c r="S117" s="4">
        <f>R117</f>
        <v>11537.68</v>
      </c>
      <c r="T117" s="3"/>
      <c r="U117" s="4">
        <f>11537.68</f>
        <v>11537.68</v>
      </c>
      <c r="V117" s="4">
        <f>U117</f>
        <v>11537.68</v>
      </c>
      <c r="W117" s="3"/>
      <c r="X117" s="4">
        <f>11537.68</f>
        <v>11537.68</v>
      </c>
      <c r="Y117" s="4">
        <f>X117</f>
        <v>11537.68</v>
      </c>
      <c r="Z117" s="3"/>
      <c r="AA117" s="4">
        <f>11537.68</f>
        <v>11537.68</v>
      </c>
      <c r="AB117" s="4">
        <f>AA117</f>
        <v>11537.68</v>
      </c>
      <c r="AC117" s="3"/>
      <c r="AD117" s="4">
        <f>11537.68</f>
        <v>11537.68</v>
      </c>
      <c r="AE117" s="4">
        <f>AD117</f>
        <v>11537.68</v>
      </c>
      <c r="AF117" s="3"/>
      <c r="AG117" s="4">
        <f>11537.68</f>
        <v>11537.68</v>
      </c>
      <c r="AH117" s="4">
        <f>AG117</f>
        <v>11537.68</v>
      </c>
      <c r="AI117" s="3"/>
      <c r="AJ117" s="4">
        <f>11537.68</f>
        <v>11537.68</v>
      </c>
      <c r="AK117" s="4">
        <f>AJ117</f>
        <v>11537.68</v>
      </c>
      <c r="AL117" s="4">
        <f>11537.68</f>
        <v>11537.68</v>
      </c>
      <c r="AM117" s="4">
        <f>AL117</f>
        <v>11537.68</v>
      </c>
    </row>
    <row r="118" spans="1:39" x14ac:dyDescent="0.2">
      <c r="A118" s="2" t="s">
        <v>102</v>
      </c>
      <c r="B118" s="4">
        <f>-903793.26</f>
        <v>-903793.26</v>
      </c>
      <c r="C118" s="4">
        <f>(B118)+(B119)</f>
        <v>-1252320.7</v>
      </c>
      <c r="D118" s="4">
        <f>(C118)+(C119)</f>
        <v>-1669906.72</v>
      </c>
      <c r="E118" s="4">
        <f>-903793.26</f>
        <v>-903793.26</v>
      </c>
      <c r="F118" s="4">
        <f>(E118)+(E119)</f>
        <v>-1252320.7</v>
      </c>
      <c r="G118" s="4">
        <f>(F118)+(F119)</f>
        <v>-1669906.72</v>
      </c>
      <c r="H118" s="4">
        <f>-903793.26</f>
        <v>-903793.26</v>
      </c>
      <c r="I118" s="4">
        <f>(H118)+(H119)</f>
        <v>-1252320.7</v>
      </c>
      <c r="J118" s="4">
        <f>(I118)+(I119)</f>
        <v>-1669906.72</v>
      </c>
      <c r="K118" s="4">
        <f>-903793.26</f>
        <v>-903793.26</v>
      </c>
      <c r="L118" s="4">
        <f>(K118)+(K119)</f>
        <v>-1252320.7</v>
      </c>
      <c r="M118" s="4">
        <f>(L118)+(L119)</f>
        <v>-1669906.72</v>
      </c>
      <c r="N118" s="4">
        <f>-903793.26</f>
        <v>-903793.26</v>
      </c>
      <c r="O118" s="4">
        <f>(N118)+(N119)</f>
        <v>-1252320.7</v>
      </c>
      <c r="P118" s="4">
        <f>(O118)+(O119)</f>
        <v>-1669906.72</v>
      </c>
      <c r="Q118" s="4">
        <f>-903793.26</f>
        <v>-903793.26</v>
      </c>
      <c r="R118" s="4">
        <f>(Q118)+(Q119)</f>
        <v>-1252320.7</v>
      </c>
      <c r="S118" s="4">
        <f>(R118)+(R119)</f>
        <v>-1669906.72</v>
      </c>
      <c r="T118" s="4">
        <f>-903793.26</f>
        <v>-903793.26</v>
      </c>
      <c r="U118" s="4">
        <f>(T118)+(T119)</f>
        <v>-1252320.7</v>
      </c>
      <c r="V118" s="4">
        <f>(U118)+(U119)</f>
        <v>-1669906.72</v>
      </c>
      <c r="W118" s="4">
        <f>-903793.26</f>
        <v>-903793.26</v>
      </c>
      <c r="X118" s="4">
        <f>(W118)+(W119)</f>
        <v>-1252320.7</v>
      </c>
      <c r="Y118" s="4">
        <f>(X118)+(X119)</f>
        <v>-1669906.72</v>
      </c>
      <c r="Z118" s="4">
        <f>-903793.26</f>
        <v>-903793.26</v>
      </c>
      <c r="AA118" s="4">
        <f>(Z118)+(Z119)</f>
        <v>-1252320.7</v>
      </c>
      <c r="AB118" s="4">
        <f>(AA118)+(AA119)</f>
        <v>-1669906.72</v>
      </c>
      <c r="AC118" s="4">
        <f>-903793.26</f>
        <v>-903793.26</v>
      </c>
      <c r="AD118" s="4">
        <f>(AC118)+(AC119)</f>
        <v>-1252320.7</v>
      </c>
      <c r="AE118" s="4">
        <f>(AD118)+(AD119)</f>
        <v>-1669906.72</v>
      </c>
      <c r="AF118" s="4">
        <f>-903793.26</f>
        <v>-903793.26</v>
      </c>
      <c r="AG118" s="4">
        <f>(AF118)+(AF119)</f>
        <v>-1252320.7</v>
      </c>
      <c r="AH118" s="4">
        <f>(AG118)+(AG119)</f>
        <v>-1669906.72</v>
      </c>
      <c r="AI118" s="4">
        <f>-903793.26</f>
        <v>-903793.26</v>
      </c>
      <c r="AJ118" s="4">
        <f>(AI118)+(AI119)</f>
        <v>-1252320.7</v>
      </c>
      <c r="AK118" s="4">
        <f>(AJ118)+(AJ119)</f>
        <v>-1669906.72</v>
      </c>
      <c r="AL118" s="4">
        <f>(AK118)+(AK119)</f>
        <v>-1789974.79</v>
      </c>
      <c r="AM118" s="4">
        <f>(AL118)+(AL119)</f>
        <v>-2207560.81</v>
      </c>
    </row>
    <row r="119" spans="1:39" x14ac:dyDescent="0.2">
      <c r="A119" s="2" t="s">
        <v>103</v>
      </c>
      <c r="B119" s="4">
        <f>-348527.44</f>
        <v>-348527.44</v>
      </c>
      <c r="C119" s="4">
        <f>-417586.02</f>
        <v>-417586.02</v>
      </c>
      <c r="D119" s="4">
        <f>-120068.07</f>
        <v>-120068.07</v>
      </c>
      <c r="E119" s="4">
        <f>-348527.44</f>
        <v>-348527.44</v>
      </c>
      <c r="F119" s="4">
        <f>-417586.02</f>
        <v>-417586.02</v>
      </c>
      <c r="G119" s="4">
        <f>-120068.07</f>
        <v>-120068.07</v>
      </c>
      <c r="H119" s="4">
        <f>-348527.44</f>
        <v>-348527.44</v>
      </c>
      <c r="I119" s="4">
        <f>-417586.02</f>
        <v>-417586.02</v>
      </c>
      <c r="J119" s="4">
        <f>-120068.07</f>
        <v>-120068.07</v>
      </c>
      <c r="K119" s="4">
        <f>-348527.44</f>
        <v>-348527.44</v>
      </c>
      <c r="L119" s="4">
        <f>-417586.02</f>
        <v>-417586.02</v>
      </c>
      <c r="M119" s="4">
        <f>-120068.07</f>
        <v>-120068.07</v>
      </c>
      <c r="N119" s="4">
        <f>-348527.44</f>
        <v>-348527.44</v>
      </c>
      <c r="O119" s="4">
        <f>-417586.02</f>
        <v>-417586.02</v>
      </c>
      <c r="P119" s="4">
        <f>-120068.07</f>
        <v>-120068.07</v>
      </c>
      <c r="Q119" s="4">
        <f>-348527.44</f>
        <v>-348527.44</v>
      </c>
      <c r="R119" s="4">
        <f>-417586.02</f>
        <v>-417586.02</v>
      </c>
      <c r="S119" s="4">
        <f>-120068.07</f>
        <v>-120068.07</v>
      </c>
      <c r="T119" s="4">
        <f>-348527.44</f>
        <v>-348527.44</v>
      </c>
      <c r="U119" s="4">
        <f>-417586.02</f>
        <v>-417586.02</v>
      </c>
      <c r="V119" s="4">
        <f>-120068.07</f>
        <v>-120068.07</v>
      </c>
      <c r="W119" s="4">
        <f>-348527.44</f>
        <v>-348527.44</v>
      </c>
      <c r="X119" s="4">
        <f>-417586.02</f>
        <v>-417586.02</v>
      </c>
      <c r="Y119" s="4">
        <f>-120068.07</f>
        <v>-120068.07</v>
      </c>
      <c r="Z119" s="4">
        <f>-348527.44</f>
        <v>-348527.44</v>
      </c>
      <c r="AA119" s="4">
        <f>-417586.02</f>
        <v>-417586.02</v>
      </c>
      <c r="AB119" s="4">
        <f>-120068.07</f>
        <v>-120068.07</v>
      </c>
      <c r="AC119" s="4">
        <f>-348527.44</f>
        <v>-348527.44</v>
      </c>
      <c r="AD119" s="4">
        <f>-417586.02</f>
        <v>-417586.02</v>
      </c>
      <c r="AE119" s="4">
        <f>-120068.07</f>
        <v>-120068.07</v>
      </c>
      <c r="AF119" s="4">
        <f>-348527.44</f>
        <v>-348527.44</v>
      </c>
      <c r="AG119" s="4">
        <f>-417586.02</f>
        <v>-417586.02</v>
      </c>
      <c r="AH119" s="4">
        <f>-120068.07</f>
        <v>-120068.07</v>
      </c>
      <c r="AI119" s="4">
        <f>-348527.44</f>
        <v>-348527.44</v>
      </c>
      <c r="AJ119" s="4">
        <f>-417586.02</f>
        <v>-417586.02</v>
      </c>
      <c r="AK119" s="4">
        <f>-120068.07</f>
        <v>-120068.07</v>
      </c>
      <c r="AL119" s="4">
        <f>-417586.02</f>
        <v>-417586.02</v>
      </c>
      <c r="AM119" s="4">
        <f>-120068.07</f>
        <v>-120068.07</v>
      </c>
    </row>
    <row r="120" spans="1:39" x14ac:dyDescent="0.2">
      <c r="A120" s="2" t="s">
        <v>104</v>
      </c>
      <c r="B120" s="5">
        <f>(((((B114)+(B115))+(B116))+(B117))+(B118))+(B119)</f>
        <v>46679.299999999988</v>
      </c>
      <c r="C120" s="5">
        <f>(((((C114)+(C115))+(C116))+(C117))+(C118))+(C119)</f>
        <v>-359369.04000000004</v>
      </c>
      <c r="D120" s="5">
        <f>(((((D114)+(D115))+(D116))+(D117))+(D118))+(D119)</f>
        <v>-479437.11000000004</v>
      </c>
      <c r="E120" s="5">
        <f>(((((E114)+(E115))+(E116))+(E117))+(E118))+(E119)</f>
        <v>46679.299999999988</v>
      </c>
      <c r="F120" s="5">
        <f>(((((F114)+(F115))+(F116))+(F117))+(F118))+(F119)</f>
        <v>-359369.04000000004</v>
      </c>
      <c r="G120" s="5">
        <f>(((((G114)+(G115))+(G116))+(G117))+(G118))+(G119)</f>
        <v>-479437.11000000004</v>
      </c>
      <c r="H120" s="5">
        <f>(((((H114)+(H115))+(H116))+(H117))+(H118))+(H119)</f>
        <v>46679.299999999988</v>
      </c>
      <c r="I120" s="5">
        <f>(((((I114)+(I115))+(I116))+(I117))+(I118))+(I119)</f>
        <v>-359369.04000000004</v>
      </c>
      <c r="J120" s="5">
        <f>(((((J114)+(J115))+(J116))+(J117))+(J118))+(J119)</f>
        <v>-479437.11000000004</v>
      </c>
      <c r="K120" s="5">
        <f>(((((K114)+(K115))+(K116))+(K117))+(K118))+(K119)</f>
        <v>46679.299999999988</v>
      </c>
      <c r="L120" s="5">
        <f>(((((L114)+(L115))+(L116))+(L117))+(L118))+(L119)</f>
        <v>-359369.04000000004</v>
      </c>
      <c r="M120" s="5">
        <f>(((((M114)+(M115))+(M116))+(M117))+(M118))+(M119)</f>
        <v>-479437.11000000004</v>
      </c>
      <c r="N120" s="5">
        <f>(((((N114)+(N115))+(N116))+(N117))+(N118))+(N119)</f>
        <v>46679.299999999988</v>
      </c>
      <c r="O120" s="5">
        <f>(((((O114)+(O115))+(O116))+(O117))+(O118))+(O119)</f>
        <v>-359369.04000000004</v>
      </c>
      <c r="P120" s="5">
        <f>(((((P114)+(P115))+(P116))+(P117))+(P118))+(P119)</f>
        <v>-479437.11000000004</v>
      </c>
      <c r="Q120" s="5">
        <f>(((((Q114)+(Q115))+(Q116))+(Q117))+(Q118))+(Q119)</f>
        <v>46679.299999999988</v>
      </c>
      <c r="R120" s="5">
        <f>(((((R114)+(R115))+(R116))+(R117))+(R118))+(R119)</f>
        <v>-359369.04000000004</v>
      </c>
      <c r="S120" s="5">
        <f>(((((S114)+(S115))+(S116))+(S117))+(S118))+(S119)</f>
        <v>-479437.11000000004</v>
      </c>
      <c r="T120" s="5">
        <f>(((((T114)+(T115))+(T116))+(T117))+(T118))+(T119)</f>
        <v>46679.299999999988</v>
      </c>
      <c r="U120" s="5">
        <f>(((((U114)+(U115))+(U116))+(U117))+(U118))+(U119)</f>
        <v>-359369.04000000004</v>
      </c>
      <c r="V120" s="5">
        <f>(((((V114)+(V115))+(V116))+(V117))+(V118))+(V119)</f>
        <v>-479437.11000000004</v>
      </c>
      <c r="W120" s="5">
        <f>(((((W114)+(W115))+(W116))+(W117))+(W118))+(W119)</f>
        <v>46679.299999999988</v>
      </c>
      <c r="X120" s="5">
        <f>(((((X114)+(X115))+(X116))+(X117))+(X118))+(X119)</f>
        <v>-359369.04000000004</v>
      </c>
      <c r="Y120" s="5">
        <f>(((((Y114)+(Y115))+(Y116))+(Y117))+(Y118))+(Y119)</f>
        <v>-479437.11000000004</v>
      </c>
      <c r="Z120" s="5">
        <f>(((((Z114)+(Z115))+(Z116))+(Z117))+(Z118))+(Z119)</f>
        <v>46679.299999999988</v>
      </c>
      <c r="AA120" s="5">
        <f>(((((AA114)+(AA115))+(AA116))+(AA117))+(AA118))+(AA119)</f>
        <v>-359369.04000000004</v>
      </c>
      <c r="AB120" s="5">
        <f>(((((AB114)+(AB115))+(AB116))+(AB117))+(AB118))+(AB119)</f>
        <v>-479437.11000000004</v>
      </c>
      <c r="AC120" s="5">
        <f>(((((AC114)+(AC115))+(AC116))+(AC117))+(AC118))+(AC119)</f>
        <v>46679.299999999988</v>
      </c>
      <c r="AD120" s="5">
        <f>(((((AD114)+(AD115))+(AD116))+(AD117))+(AD118))+(AD119)</f>
        <v>-359369.04000000004</v>
      </c>
      <c r="AE120" s="5">
        <f>(((((AE114)+(AE115))+(AE116))+(AE117))+(AE118))+(AE119)</f>
        <v>-479437.11000000004</v>
      </c>
      <c r="AF120" s="5">
        <f>(((((AF114)+(AF115))+(AF116))+(AF117))+(AF118))+(AF119)</f>
        <v>46679.299999999988</v>
      </c>
      <c r="AG120" s="5">
        <f>(((((AG114)+(AG115))+(AG116))+(AG117))+(AG118))+(AG119)</f>
        <v>-359369.04000000004</v>
      </c>
      <c r="AH120" s="5">
        <f>(((((AH114)+(AH115))+(AH116))+(AH117))+(AH118))+(AH119)</f>
        <v>-479437.11000000004</v>
      </c>
      <c r="AI120" s="5">
        <f>(((((AI114)+(AI115))+(AI116))+(AI117))+(AI118))+(AI119)</f>
        <v>46679.299999999988</v>
      </c>
      <c r="AJ120" s="5">
        <f>(((((AJ114)+(AJ115))+(AJ116))+(AJ117))+(AJ118))+(AJ119)</f>
        <v>-359369.04000000004</v>
      </c>
      <c r="AK120" s="5">
        <f>(((((AK114)+(AK115))+(AK116))+(AK117))+(AK118))+(AK119)</f>
        <v>-479437.11000000004</v>
      </c>
      <c r="AL120" s="5">
        <f>(((((AL114)+(AL115))+(AL116))+(AL117))+(AL118))+(AL119)</f>
        <v>-897023.13000000012</v>
      </c>
      <c r="AM120" s="5">
        <f>(((((AM114)+(AM115))+(AM116))+(AM117))+(AM118))+(AM119)</f>
        <v>-1017091.2000000002</v>
      </c>
    </row>
    <row r="121" spans="1:39" x14ac:dyDescent="0.2">
      <c r="A121" s="2" t="s">
        <v>105</v>
      </c>
      <c r="B121" s="6">
        <f>(B112)+(B120)</f>
        <v>1008104.53</v>
      </c>
      <c r="C121" s="6">
        <f>(C112)+(C120)</f>
        <v>729113.24</v>
      </c>
      <c r="D121" s="6">
        <f>(D112)+(D120)</f>
        <v>672337.91999999993</v>
      </c>
      <c r="E121" s="6">
        <f>(E112)+(E120)</f>
        <v>1008104.53</v>
      </c>
      <c r="F121" s="6">
        <f>(F112)+(F120)</f>
        <v>729113.24</v>
      </c>
      <c r="G121" s="6">
        <f>(G112)+(G120)</f>
        <v>672337.91999999993</v>
      </c>
      <c r="H121" s="6">
        <f>(H112)+(H120)</f>
        <v>1008104.53</v>
      </c>
      <c r="I121" s="6">
        <f>(I112)+(I120)</f>
        <v>729113.24</v>
      </c>
      <c r="J121" s="6">
        <f>(J112)+(J120)</f>
        <v>672337.91999999993</v>
      </c>
      <c r="K121" s="6">
        <f>(K112)+(K120)</f>
        <v>1008104.53</v>
      </c>
      <c r="L121" s="6">
        <f>(L112)+(L120)</f>
        <v>729113.24</v>
      </c>
      <c r="M121" s="6">
        <f>(M112)+(M120)</f>
        <v>672337.91999999993</v>
      </c>
      <c r="N121" s="6">
        <f>(N112)+(N120)</f>
        <v>1008104.53</v>
      </c>
      <c r="O121" s="6">
        <f>(O112)+(O120)</f>
        <v>729113.24</v>
      </c>
      <c r="P121" s="6">
        <f>(P112)+(P120)</f>
        <v>672337.91999999993</v>
      </c>
      <c r="Q121" s="6">
        <f>(Q112)+(Q120)</f>
        <v>1008104.53</v>
      </c>
      <c r="R121" s="6">
        <f>(R112)+(R120)</f>
        <v>729113.24</v>
      </c>
      <c r="S121" s="6">
        <f>(S112)+(S120)</f>
        <v>672337.91999999993</v>
      </c>
      <c r="T121" s="6">
        <f>(T112)+(T120)</f>
        <v>1008104.53</v>
      </c>
      <c r="U121" s="6">
        <f>(U112)+(U120)</f>
        <v>729113.24</v>
      </c>
      <c r="V121" s="6">
        <f>(V112)+(V120)</f>
        <v>672337.91999999993</v>
      </c>
      <c r="W121" s="6">
        <f>(W112)+(W120)</f>
        <v>1008104.53</v>
      </c>
      <c r="X121" s="6">
        <f>(X112)+(X120)</f>
        <v>729113.24</v>
      </c>
      <c r="Y121" s="6">
        <f>(Y112)+(Y120)</f>
        <v>672337.91999999993</v>
      </c>
      <c r="Z121" s="6">
        <f>(Z112)+(Z120)</f>
        <v>1008104.53</v>
      </c>
      <c r="AA121" s="6">
        <f>(AA112)+(AA120)</f>
        <v>729113.24</v>
      </c>
      <c r="AB121" s="6">
        <f>(AB112)+(AB120)</f>
        <v>672337.91999999993</v>
      </c>
      <c r="AC121" s="6">
        <f>(AC112)+(AC120)</f>
        <v>1008104.53</v>
      </c>
      <c r="AD121" s="6">
        <f>(AD112)+(AD120)</f>
        <v>729113.24</v>
      </c>
      <c r="AE121" s="6">
        <f>(AE112)+(AE120)</f>
        <v>672337.91999999993</v>
      </c>
      <c r="AF121" s="6">
        <f>(AF112)+(AF120)</f>
        <v>1008104.53</v>
      </c>
      <c r="AG121" s="6">
        <f>(AG112)+(AG120)</f>
        <v>729113.24</v>
      </c>
      <c r="AH121" s="6">
        <f>(AH112)+(AH120)</f>
        <v>672337.91999999993</v>
      </c>
      <c r="AI121" s="6">
        <f>(AI112)+(AI120)</f>
        <v>1008104.53</v>
      </c>
      <c r="AJ121" s="6">
        <f>(AJ112)+(AJ120)</f>
        <v>729113.24</v>
      </c>
      <c r="AK121" s="6">
        <f>(AK112)+(AK120)</f>
        <v>672337.91999999993</v>
      </c>
      <c r="AL121" s="6">
        <f>(AL112)+(AL120)</f>
        <v>200406.61999999988</v>
      </c>
      <c r="AM121" s="6">
        <f>(AM112)+(AM120)</f>
        <v>134683.82999999984</v>
      </c>
    </row>
    <row r="122" spans="1:39" x14ac:dyDescent="0.2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5" spans="1:39" x14ac:dyDescent="0.2">
      <c r="A125" s="7" t="s">
        <v>120</v>
      </c>
      <c r="B125" s="8"/>
      <c r="C125" s="8"/>
      <c r="D125" s="8"/>
    </row>
  </sheetData>
  <mergeCells count="1">
    <mergeCell ref="A125:D1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Nathan Latka</cp:lastModifiedBy>
  <dcterms:created xsi:type="dcterms:W3CDTF">2020-10-12T22:52:07Z</dcterms:created>
  <dcterms:modified xsi:type="dcterms:W3CDTF">2025-02-17T00:53:35Z</dcterms:modified>
</cp:coreProperties>
</file>